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ate1904="1"/>
  <mc:AlternateContent xmlns:mc="http://schemas.openxmlformats.org/markup-compatibility/2006">
    <mc:Choice Requires="x15">
      <x15ac:absPath xmlns:x15ac="http://schemas.microsoft.com/office/spreadsheetml/2010/11/ac" url="C:\Users\Bruker\Desktop\"/>
    </mc:Choice>
  </mc:AlternateContent>
  <xr:revisionPtr revIDLastSave="0" documentId="8_{66B21935-32B4-4CCA-9208-CC0DBC059687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DCF" sheetId="1" r:id="rId1"/>
    <sheet name="Table 0" sheetId="3" r:id="rId2"/>
  </sheets>
  <definedNames>
    <definedName name="ExternalData_1" localSheetId="1" hidden="1">'Table 0'!$A$1:$G$27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7" i="1" s="1"/>
  <c r="E21" i="1"/>
  <c r="F21" i="1"/>
  <c r="G21" i="1"/>
  <c r="H21" i="1"/>
  <c r="I21" i="1"/>
  <c r="D21" i="1"/>
  <c r="C69" i="1"/>
  <c r="E45" i="1"/>
  <c r="F45" i="1"/>
  <c r="G45" i="1"/>
  <c r="H45" i="1"/>
  <c r="I45" i="1"/>
  <c r="J45" i="1" s="1"/>
  <c r="K45" i="1" s="1"/>
  <c r="L45" i="1" s="1"/>
  <c r="D45" i="1"/>
  <c r="E61" i="1"/>
  <c r="E63" i="1" s="1"/>
  <c r="F61" i="1"/>
  <c r="F63" i="1" s="1"/>
  <c r="G61" i="1"/>
  <c r="G63" i="1" s="1"/>
  <c r="H61" i="1"/>
  <c r="H63" i="1" s="1"/>
  <c r="I61" i="1"/>
  <c r="I63" i="1" s="1"/>
  <c r="J61" i="1"/>
  <c r="J63" i="1" s="1"/>
  <c r="K61" i="1"/>
  <c r="K63" i="1" s="1"/>
  <c r="L61" i="1"/>
  <c r="L63" i="1" s="1"/>
  <c r="M61" i="1"/>
  <c r="M63" i="1" s="1"/>
  <c r="N61" i="1"/>
  <c r="N63" i="1" s="1"/>
  <c r="O61" i="1"/>
  <c r="O63" i="1" s="1"/>
  <c r="P61" i="1"/>
  <c r="P63" i="1" s="1"/>
  <c r="Q61" i="1"/>
  <c r="Q63" i="1" s="1"/>
  <c r="R61" i="1"/>
  <c r="R63" i="1" s="1"/>
  <c r="S61" i="1"/>
  <c r="S63" i="1" s="1"/>
  <c r="T61" i="1"/>
  <c r="T63" i="1" s="1"/>
  <c r="U61" i="1"/>
  <c r="U63" i="1" s="1"/>
  <c r="V61" i="1"/>
  <c r="V63" i="1" s="1"/>
  <c r="W61" i="1"/>
  <c r="W63" i="1" s="1"/>
  <c r="X61" i="1"/>
  <c r="X63" i="1" s="1"/>
  <c r="Y61" i="1"/>
  <c r="Y63" i="1" s="1"/>
  <c r="Z61" i="1"/>
  <c r="Z63" i="1" s="1"/>
  <c r="AA61" i="1"/>
  <c r="AA63" i="1" s="1"/>
  <c r="AB61" i="1"/>
  <c r="AB63" i="1" s="1"/>
  <c r="AC61" i="1"/>
  <c r="AC63" i="1" s="1"/>
  <c r="AD61" i="1"/>
  <c r="AD63" i="1" s="1"/>
  <c r="AE61" i="1"/>
  <c r="AE63" i="1" s="1"/>
  <c r="AF61" i="1"/>
  <c r="AF63" i="1" s="1"/>
  <c r="AG61" i="1"/>
  <c r="AG63" i="1" s="1"/>
  <c r="AH61" i="1"/>
  <c r="AH63" i="1" s="1"/>
  <c r="AI61" i="1"/>
  <c r="AI63" i="1" s="1"/>
  <c r="AJ61" i="1"/>
  <c r="AJ63" i="1" s="1"/>
  <c r="AK61" i="1"/>
  <c r="AK63" i="1" s="1"/>
  <c r="AL61" i="1"/>
  <c r="AL63" i="1" s="1"/>
  <c r="D61" i="1"/>
  <c r="D17" i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D15" i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D13" i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D11" i="1"/>
  <c r="D9" i="1"/>
  <c r="D7" i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D43" i="1"/>
  <c r="D41" i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D39" i="1"/>
  <c r="E39" i="1" s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D37" i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D35" i="1"/>
  <c r="E35" i="1" s="1"/>
  <c r="F35" i="1" s="1"/>
  <c r="G35" i="1" s="1"/>
  <c r="D33" i="1"/>
  <c r="D31" i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D29" i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D27" i="1"/>
  <c r="E27" i="1" s="1"/>
  <c r="D5" i="1"/>
  <c r="AC19" i="1"/>
  <c r="AC53" i="1" s="1"/>
  <c r="AD19" i="1"/>
  <c r="AD53" i="1" s="1"/>
  <c r="AE19" i="1"/>
  <c r="AE53" i="1" s="1"/>
  <c r="AF19" i="1"/>
  <c r="AF53" i="1" s="1"/>
  <c r="AG19" i="1"/>
  <c r="AG53" i="1" s="1"/>
  <c r="AH19" i="1"/>
  <c r="AH53" i="1" s="1"/>
  <c r="AI19" i="1"/>
  <c r="AI53" i="1" s="1"/>
  <c r="AJ19" i="1"/>
  <c r="AJ53" i="1" s="1"/>
  <c r="AK19" i="1"/>
  <c r="AK53" i="1" s="1"/>
  <c r="AL19" i="1"/>
  <c r="AL53" i="1" s="1"/>
  <c r="E11" i="1" l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H35" i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E33" i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E9" i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J21" i="1"/>
  <c r="K21" i="1" s="1"/>
  <c r="G47" i="1"/>
  <c r="F47" i="1"/>
  <c r="I47" i="1"/>
  <c r="H47" i="1"/>
  <c r="D47" i="1"/>
  <c r="J47" i="1"/>
  <c r="F27" i="1"/>
  <c r="M45" i="1"/>
  <c r="N45" i="1" s="1"/>
  <c r="L47" i="1"/>
  <c r="D44" i="1"/>
  <c r="K47" i="1"/>
  <c r="E5" i="1"/>
  <c r="L21" i="1"/>
  <c r="D19" i="1"/>
  <c r="D53" i="1" s="1"/>
  <c r="E44" i="1" l="1"/>
  <c r="G27" i="1"/>
  <c r="F44" i="1"/>
  <c r="N47" i="1"/>
  <c r="O45" i="1"/>
  <c r="M47" i="1"/>
  <c r="F5" i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D23" i="1"/>
  <c r="D49" i="1" s="1"/>
  <c r="D55" i="1" s="1"/>
  <c r="D20" i="1"/>
  <c r="M21" i="1"/>
  <c r="D52" i="1" l="1"/>
  <c r="D56" i="1"/>
  <c r="O47" i="1"/>
  <c r="P45" i="1"/>
  <c r="H27" i="1"/>
  <c r="G44" i="1"/>
  <c r="E19" i="1"/>
  <c r="E53" i="1" s="1"/>
  <c r="N21" i="1"/>
  <c r="I27" i="1" l="1"/>
  <c r="H44" i="1"/>
  <c r="Q45" i="1"/>
  <c r="P47" i="1"/>
  <c r="F19" i="1"/>
  <c r="F53" i="1" s="1"/>
  <c r="E23" i="1"/>
  <c r="E49" i="1" s="1"/>
  <c r="E55" i="1" s="1"/>
  <c r="E20" i="1"/>
  <c r="O21" i="1"/>
  <c r="D58" i="1"/>
  <c r="D65" i="1" l="1"/>
  <c r="E52" i="1"/>
  <c r="E56" i="1"/>
  <c r="R45" i="1"/>
  <c r="Q47" i="1"/>
  <c r="I44" i="1"/>
  <c r="J27" i="1"/>
  <c r="F20" i="1"/>
  <c r="F23" i="1"/>
  <c r="F49" i="1" s="1"/>
  <c r="F55" i="1" s="1"/>
  <c r="G19" i="1"/>
  <c r="G53" i="1" s="1"/>
  <c r="P21" i="1"/>
  <c r="F52" i="1" l="1"/>
  <c r="F56" i="1"/>
  <c r="J44" i="1"/>
  <c r="K27" i="1"/>
  <c r="S45" i="1"/>
  <c r="R47" i="1"/>
  <c r="H19" i="1"/>
  <c r="H53" i="1" s="1"/>
  <c r="G23" i="1"/>
  <c r="G49" i="1" s="1"/>
  <c r="G55" i="1" s="1"/>
  <c r="G20" i="1"/>
  <c r="E58" i="1"/>
  <c r="Q21" i="1"/>
  <c r="G52" i="1" l="1"/>
  <c r="G56" i="1"/>
  <c r="E65" i="1"/>
  <c r="T45" i="1"/>
  <c r="S47" i="1"/>
  <c r="L27" i="1"/>
  <c r="K44" i="1"/>
  <c r="H20" i="1"/>
  <c r="H23" i="1"/>
  <c r="H49" i="1" s="1"/>
  <c r="H55" i="1" s="1"/>
  <c r="F58" i="1"/>
  <c r="I19" i="1"/>
  <c r="R21" i="1"/>
  <c r="H52" i="1" l="1"/>
  <c r="H56" i="1"/>
  <c r="I23" i="1"/>
  <c r="I49" i="1" s="1"/>
  <c r="I55" i="1" s="1"/>
  <c r="I53" i="1"/>
  <c r="M27" i="1"/>
  <c r="L44" i="1"/>
  <c r="U45" i="1"/>
  <c r="T47" i="1"/>
  <c r="F65" i="1"/>
  <c r="J19" i="1"/>
  <c r="J53" i="1" s="1"/>
  <c r="I20" i="1"/>
  <c r="S21" i="1"/>
  <c r="I52" i="1" l="1"/>
  <c r="I56" i="1"/>
  <c r="G58" i="1"/>
  <c r="G65" i="1" s="1"/>
  <c r="J23" i="1"/>
  <c r="J49" i="1" s="1"/>
  <c r="J55" i="1" s="1"/>
  <c r="N27" i="1"/>
  <c r="M44" i="1"/>
  <c r="V45" i="1"/>
  <c r="U47" i="1"/>
  <c r="H58" i="1"/>
  <c r="J20" i="1"/>
  <c r="K19" i="1"/>
  <c r="K53" i="1" s="1"/>
  <c r="T21" i="1"/>
  <c r="J52" i="1" l="1"/>
  <c r="J56" i="1"/>
  <c r="K23" i="1"/>
  <c r="K49" i="1" s="1"/>
  <c r="K55" i="1" s="1"/>
  <c r="O27" i="1"/>
  <c r="N44" i="1"/>
  <c r="W45" i="1"/>
  <c r="V47" i="1"/>
  <c r="H65" i="1"/>
  <c r="L19" i="1"/>
  <c r="L53" i="1" s="1"/>
  <c r="K20" i="1"/>
  <c r="U21" i="1"/>
  <c r="K52" i="1" l="1"/>
  <c r="K56" i="1"/>
  <c r="I58" i="1"/>
  <c r="I65" i="1" s="1"/>
  <c r="L23" i="1"/>
  <c r="L49" i="1" s="1"/>
  <c r="L55" i="1" s="1"/>
  <c r="P27" i="1"/>
  <c r="O44" i="1"/>
  <c r="X45" i="1"/>
  <c r="W47" i="1"/>
  <c r="L20" i="1"/>
  <c r="J58" i="1"/>
  <c r="M19" i="1"/>
  <c r="M53" i="1" s="1"/>
  <c r="V21" i="1"/>
  <c r="L52" i="1" l="1"/>
  <c r="L56" i="1"/>
  <c r="M23" i="1"/>
  <c r="M49" i="1" s="1"/>
  <c r="M55" i="1" s="1"/>
  <c r="J65" i="1"/>
  <c r="Q27" i="1"/>
  <c r="P44" i="1"/>
  <c r="Y45" i="1"/>
  <c r="X47" i="1"/>
  <c r="N19" i="1"/>
  <c r="N53" i="1" s="1"/>
  <c r="K58" i="1"/>
  <c r="M20" i="1"/>
  <c r="W21" i="1"/>
  <c r="M52" i="1" l="1"/>
  <c r="M56" i="1"/>
  <c r="N23" i="1"/>
  <c r="N49" i="1" s="1"/>
  <c r="N55" i="1" s="1"/>
  <c r="K65" i="1"/>
  <c r="R27" i="1"/>
  <c r="Q44" i="1"/>
  <c r="Z45" i="1"/>
  <c r="Y47" i="1"/>
  <c r="N20" i="1"/>
  <c r="L58" i="1"/>
  <c r="O19" i="1"/>
  <c r="O53" i="1" s="1"/>
  <c r="X21" i="1"/>
  <c r="N52" i="1" l="1"/>
  <c r="N56" i="1"/>
  <c r="O23" i="1"/>
  <c r="O49" i="1" s="1"/>
  <c r="O55" i="1" s="1"/>
  <c r="L65" i="1"/>
  <c r="AA45" i="1"/>
  <c r="Z47" i="1"/>
  <c r="S27" i="1"/>
  <c r="R44" i="1"/>
  <c r="P19" i="1"/>
  <c r="P53" i="1" s="1"/>
  <c r="O20" i="1"/>
  <c r="M58" i="1"/>
  <c r="Y21" i="1"/>
  <c r="O52" i="1" l="1"/>
  <c r="O56" i="1"/>
  <c r="P23" i="1"/>
  <c r="P49" i="1" s="1"/>
  <c r="P55" i="1" s="1"/>
  <c r="T27" i="1"/>
  <c r="S44" i="1"/>
  <c r="AB45" i="1"/>
  <c r="AA47" i="1"/>
  <c r="M65" i="1"/>
  <c r="N58" i="1"/>
  <c r="P20" i="1"/>
  <c r="Q19" i="1"/>
  <c r="Q53" i="1" s="1"/>
  <c r="Z21" i="1"/>
  <c r="P52" i="1" l="1"/>
  <c r="P56" i="1"/>
  <c r="Q23" i="1"/>
  <c r="Q49" i="1" s="1"/>
  <c r="Q55" i="1" s="1"/>
  <c r="N65" i="1"/>
  <c r="AC45" i="1"/>
  <c r="AB47" i="1"/>
  <c r="U27" i="1"/>
  <c r="T44" i="1"/>
  <c r="R19" i="1"/>
  <c r="R53" i="1" s="1"/>
  <c r="Q20" i="1"/>
  <c r="AA21" i="1"/>
  <c r="O58" i="1" l="1"/>
  <c r="O65" i="1" s="1"/>
  <c r="Q52" i="1"/>
  <c r="Q56" i="1"/>
  <c r="R23" i="1"/>
  <c r="R49" i="1" s="1"/>
  <c r="R55" i="1" s="1"/>
  <c r="V27" i="1"/>
  <c r="U44" i="1"/>
  <c r="AD45" i="1"/>
  <c r="AC47" i="1"/>
  <c r="S19" i="1"/>
  <c r="S53" i="1" s="1"/>
  <c r="P58" i="1"/>
  <c r="R20" i="1"/>
  <c r="AB21" i="1"/>
  <c r="R52" i="1" l="1"/>
  <c r="R56" i="1"/>
  <c r="S23" i="1"/>
  <c r="S49" i="1" s="1"/>
  <c r="S55" i="1" s="1"/>
  <c r="P65" i="1"/>
  <c r="AE45" i="1"/>
  <c r="AD47" i="1"/>
  <c r="W27" i="1"/>
  <c r="V44" i="1"/>
  <c r="T19" i="1"/>
  <c r="T53" i="1" s="1"/>
  <c r="Q58" i="1"/>
  <c r="S20" i="1"/>
  <c r="AC21" i="1"/>
  <c r="S52" i="1" l="1"/>
  <c r="S56" i="1"/>
  <c r="T23" i="1"/>
  <c r="T49" i="1" s="1"/>
  <c r="T55" i="1" s="1"/>
  <c r="Q65" i="1"/>
  <c r="X27" i="1"/>
  <c r="W44" i="1"/>
  <c r="AF45" i="1"/>
  <c r="AE47" i="1"/>
  <c r="R58" i="1"/>
  <c r="T20" i="1"/>
  <c r="U19" i="1"/>
  <c r="U53" i="1" s="1"/>
  <c r="AD21" i="1"/>
  <c r="AC23" i="1"/>
  <c r="AC49" i="1" s="1"/>
  <c r="AC55" i="1" s="1"/>
  <c r="AC52" i="1" l="1"/>
  <c r="AC56" i="1"/>
  <c r="T52" i="1"/>
  <c r="T56" i="1"/>
  <c r="U23" i="1"/>
  <c r="U49" i="1" s="1"/>
  <c r="U55" i="1" s="1"/>
  <c r="AG45" i="1"/>
  <c r="AF47" i="1"/>
  <c r="Y27" i="1"/>
  <c r="X44" i="1"/>
  <c r="V19" i="1"/>
  <c r="V53" i="1" s="1"/>
  <c r="S58" i="1"/>
  <c r="U20" i="1"/>
  <c r="R65" i="1"/>
  <c r="AE21" i="1"/>
  <c r="AD23" i="1"/>
  <c r="AD49" i="1" s="1"/>
  <c r="AD55" i="1" s="1"/>
  <c r="U52" i="1" l="1"/>
  <c r="U56" i="1"/>
  <c r="AD52" i="1"/>
  <c r="AD56" i="1"/>
  <c r="V23" i="1"/>
  <c r="V49" i="1" s="1"/>
  <c r="V55" i="1" s="1"/>
  <c r="S65" i="1"/>
  <c r="Z27" i="1"/>
  <c r="Y44" i="1"/>
  <c r="AH45" i="1"/>
  <c r="AG47" i="1"/>
  <c r="T58" i="1"/>
  <c r="V20" i="1"/>
  <c r="W19" i="1"/>
  <c r="W53" i="1" s="1"/>
  <c r="AF21" i="1"/>
  <c r="AE23" i="1"/>
  <c r="AE49" i="1" s="1"/>
  <c r="AE55" i="1" s="1"/>
  <c r="V52" i="1" l="1"/>
  <c r="V56" i="1"/>
  <c r="AE52" i="1"/>
  <c r="AE56" i="1"/>
  <c r="W23" i="1"/>
  <c r="W49" i="1" s="1"/>
  <c r="W55" i="1" s="1"/>
  <c r="AA27" i="1"/>
  <c r="Z44" i="1"/>
  <c r="AI45" i="1"/>
  <c r="AH47" i="1"/>
  <c r="T65" i="1"/>
  <c r="U58" i="1"/>
  <c r="X19" i="1"/>
  <c r="X53" i="1" s="1"/>
  <c r="W20" i="1"/>
  <c r="AG21" i="1"/>
  <c r="AF23" i="1"/>
  <c r="AF49" i="1" s="1"/>
  <c r="AF55" i="1" s="1"/>
  <c r="W52" i="1" l="1"/>
  <c r="W56" i="1"/>
  <c r="AF52" i="1"/>
  <c r="AF56" i="1"/>
  <c r="X23" i="1"/>
  <c r="X49" i="1" s="1"/>
  <c r="X55" i="1" s="1"/>
  <c r="AJ45" i="1"/>
  <c r="AI47" i="1"/>
  <c r="AB27" i="1"/>
  <c r="AA44" i="1"/>
  <c r="U65" i="1"/>
  <c r="V58" i="1"/>
  <c r="X20" i="1"/>
  <c r="Y19" i="1"/>
  <c r="Y53" i="1" s="1"/>
  <c r="AH21" i="1"/>
  <c r="AG23" i="1"/>
  <c r="AG49" i="1" s="1"/>
  <c r="AG55" i="1" s="1"/>
  <c r="X52" i="1" l="1"/>
  <c r="X56" i="1"/>
  <c r="AG52" i="1"/>
  <c r="AG56" i="1"/>
  <c r="Y23" i="1"/>
  <c r="Y49" i="1" s="1"/>
  <c r="Y55" i="1" s="1"/>
  <c r="AC27" i="1"/>
  <c r="AB44" i="1"/>
  <c r="AK45" i="1"/>
  <c r="AJ47" i="1"/>
  <c r="V65" i="1"/>
  <c r="Z19" i="1"/>
  <c r="Z53" i="1" s="1"/>
  <c r="Y20" i="1"/>
  <c r="W58" i="1"/>
  <c r="AI21" i="1"/>
  <c r="AH23" i="1"/>
  <c r="AH49" i="1" s="1"/>
  <c r="AH55" i="1" s="1"/>
  <c r="Y52" i="1" l="1"/>
  <c r="Y56" i="1"/>
  <c r="AH52" i="1"/>
  <c r="AH56" i="1"/>
  <c r="Z23" i="1"/>
  <c r="Z49" i="1" s="1"/>
  <c r="Z55" i="1" s="1"/>
  <c r="AL45" i="1"/>
  <c r="AL47" i="1" s="1"/>
  <c r="AK47" i="1"/>
  <c r="AD27" i="1"/>
  <c r="AC44" i="1"/>
  <c r="W65" i="1"/>
  <c r="X58" i="1"/>
  <c r="Z20" i="1"/>
  <c r="AB19" i="1"/>
  <c r="AB53" i="1" s="1"/>
  <c r="AA19" i="1"/>
  <c r="AA53" i="1" s="1"/>
  <c r="AJ21" i="1"/>
  <c r="AI23" i="1"/>
  <c r="AI49" i="1" s="1"/>
  <c r="AI55" i="1" s="1"/>
  <c r="AI52" i="1" l="1"/>
  <c r="AI56" i="1"/>
  <c r="Z52" i="1"/>
  <c r="Z56" i="1"/>
  <c r="AA23" i="1"/>
  <c r="AA49" i="1" s="1"/>
  <c r="AA55" i="1" s="1"/>
  <c r="AB23" i="1"/>
  <c r="AB49" i="1" s="1"/>
  <c r="AB55" i="1" s="1"/>
  <c r="AE27" i="1"/>
  <c r="AD44" i="1"/>
  <c r="X65" i="1"/>
  <c r="Y58" i="1"/>
  <c r="AA20" i="1"/>
  <c r="AK21" i="1"/>
  <c r="AJ23" i="1"/>
  <c r="AJ49" i="1" s="1"/>
  <c r="AJ55" i="1" s="1"/>
  <c r="AJ52" i="1" l="1"/>
  <c r="AJ56" i="1"/>
  <c r="AB52" i="1"/>
  <c r="AB56" i="1"/>
  <c r="AA52" i="1"/>
  <c r="AA56" i="1"/>
  <c r="AF27" i="1"/>
  <c r="AE44" i="1"/>
  <c r="Y65" i="1"/>
  <c r="AB20" i="1"/>
  <c r="Z58" i="1"/>
  <c r="AL21" i="1"/>
  <c r="AL23" i="1" s="1"/>
  <c r="AL49" i="1" s="1"/>
  <c r="AL55" i="1" s="1"/>
  <c r="AK23" i="1"/>
  <c r="AK49" i="1" s="1"/>
  <c r="AK55" i="1" s="1"/>
  <c r="AL52" i="1" l="1"/>
  <c r="AL56" i="1"/>
  <c r="AK52" i="1"/>
  <c r="AK56" i="1"/>
  <c r="AG27" i="1"/>
  <c r="AF44" i="1"/>
  <c r="Z65" i="1"/>
  <c r="AC20" i="1"/>
  <c r="AA58" i="1"/>
  <c r="AA65" i="1" s="1"/>
  <c r="AH27" i="1" l="1"/>
  <c r="AG44" i="1"/>
  <c r="AB58" i="1"/>
  <c r="AD20" i="1"/>
  <c r="AI27" i="1" l="1"/>
  <c r="AH44" i="1"/>
  <c r="AB65" i="1"/>
  <c r="AE20" i="1"/>
  <c r="AC58" i="1" l="1"/>
  <c r="AC65" i="1" s="1"/>
  <c r="AJ27" i="1"/>
  <c r="AI44" i="1"/>
  <c r="AF20" i="1"/>
  <c r="AD58" i="1"/>
  <c r="AK27" i="1" l="1"/>
  <c r="AJ44" i="1"/>
  <c r="AD65" i="1"/>
  <c r="AG20" i="1"/>
  <c r="AE58" i="1" l="1"/>
  <c r="AE65" i="1" s="1"/>
  <c r="AL27" i="1"/>
  <c r="AL44" i="1" s="1"/>
  <c r="AK44" i="1"/>
  <c r="AH20" i="1"/>
  <c r="AF58" i="1" l="1"/>
  <c r="AF65" i="1" s="1"/>
  <c r="AG58" i="1"/>
  <c r="AG65" i="1" s="1"/>
  <c r="AI20" i="1"/>
  <c r="AJ20" i="1" l="1"/>
  <c r="AH58" i="1" l="1"/>
  <c r="AH65" i="1" s="1"/>
  <c r="AK20" i="1"/>
  <c r="AI58" i="1" l="1"/>
  <c r="AI65" i="1" s="1"/>
  <c r="AL20" i="1"/>
  <c r="AJ58" i="1" l="1"/>
  <c r="AJ65" i="1" s="1"/>
  <c r="AL58" i="1"/>
  <c r="AK58" i="1"/>
  <c r="AL65" i="1" l="1"/>
  <c r="AK65" i="1"/>
  <c r="D66" i="1" l="1"/>
  <c r="D68" i="1" l="1"/>
  <c r="D69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773CCC0-F870-4D6C-8C48-C456572EC822}" keepAlive="1" name="Query - Table 0" description="Connection to the 'Table 0' query in the workbook." type="5" refreshedVersion="6" background="1" saveData="1">
    <dbPr connection="Provider=Microsoft.Mashup.OleDb.1;Data Source=$Workbook$;Location=&quot;Table 0&quot;;Extended Properties=&quot;&quot;" command="SELECT * FROM [Table 0]"/>
  </connection>
</connections>
</file>

<file path=xl/sharedStrings.xml><?xml version="1.0" encoding="utf-8"?>
<sst xmlns="http://schemas.openxmlformats.org/spreadsheetml/2006/main" count="173" uniqueCount="106">
  <si>
    <t>COSTS</t>
  </si>
  <si>
    <t xml:space="preserve">Discount Rate </t>
  </si>
  <si>
    <t xml:space="preserve">Period </t>
  </si>
  <si>
    <t xml:space="preserve">Formula </t>
  </si>
  <si>
    <t xml:space="preserve">Discounted Cash Flow </t>
  </si>
  <si>
    <t>NPV</t>
  </si>
  <si>
    <t>Coho cum.</t>
  </si>
  <si>
    <t>Coho</t>
  </si>
  <si>
    <t>Casca 1</t>
  </si>
  <si>
    <t>Casca 1 cum.</t>
  </si>
  <si>
    <t>Casca deep</t>
  </si>
  <si>
    <t>Casca deep cum.</t>
  </si>
  <si>
    <t>Addn 1</t>
  </si>
  <si>
    <t>Addn 1 cum.</t>
  </si>
  <si>
    <t>Addn 2</t>
  </si>
  <si>
    <t>Addn 2 cum.</t>
  </si>
  <si>
    <t>Addn 3</t>
  </si>
  <si>
    <t>Addn 3 cum.</t>
  </si>
  <si>
    <t>GAS PRODUCTION (bcf)</t>
  </si>
  <si>
    <t>Gas price (USD/bcf))</t>
  </si>
  <si>
    <t>Gas price inflation</t>
  </si>
  <si>
    <t>Legacy</t>
  </si>
  <si>
    <t>Annual Gas revenue (USD)</t>
  </si>
  <si>
    <t>Legacy cum.</t>
  </si>
  <si>
    <t>2%</t>
  </si>
  <si>
    <t>TOTAL ANNUAL REVENUE (USD)</t>
  </si>
  <si>
    <t>CAPEX For Gas (USD/bcf)</t>
  </si>
  <si>
    <t>Royalty  %</t>
  </si>
  <si>
    <t>Tax %</t>
  </si>
  <si>
    <t>Overhead %</t>
  </si>
  <si>
    <t>CAPEX Inflation</t>
  </si>
  <si>
    <t>26.61</t>
  </si>
  <si>
    <t>Fair Value (USD)</t>
  </si>
  <si>
    <t>Fair value (GBP)</t>
  </si>
  <si>
    <t>Symbol</t>
  </si>
  <si>
    <t>Name</t>
  </si>
  <si>
    <t>Last Price</t>
  </si>
  <si>
    <t>Change</t>
  </si>
  <si>
    <t>% Change</t>
  </si>
  <si>
    <t>52 Week Range</t>
  </si>
  <si>
    <t>Day Chart</t>
  </si>
  <si>
    <t>BTCUSD=X</t>
  </si>
  <si>
    <t>BTC/USD</t>
  </si>
  <si>
    <t/>
  </si>
  <si>
    <t>ETHUSD=X</t>
  </si>
  <si>
    <t>ETH/USD</t>
  </si>
  <si>
    <t>EURUSD=X</t>
  </si>
  <si>
    <t>EUR/USD</t>
  </si>
  <si>
    <t>JPY=X</t>
  </si>
  <si>
    <t>USD/JPY</t>
  </si>
  <si>
    <t>GBPUSD=X</t>
  </si>
  <si>
    <t>GBP/USD</t>
  </si>
  <si>
    <t>AUDUSD=X</t>
  </si>
  <si>
    <t>AUD/USD</t>
  </si>
  <si>
    <t>NZDUSD=X</t>
  </si>
  <si>
    <t>NZD/USD</t>
  </si>
  <si>
    <t>EURJPY=X</t>
  </si>
  <si>
    <t>EUR/JPY</t>
  </si>
  <si>
    <t>GBPJPY=X</t>
  </si>
  <si>
    <t>GBP/JPY</t>
  </si>
  <si>
    <t>EURGBP=X</t>
  </si>
  <si>
    <t>EUR/GBP</t>
  </si>
  <si>
    <t>EURCAD=X</t>
  </si>
  <si>
    <t>EUR/CAD</t>
  </si>
  <si>
    <t>EURSEK=X</t>
  </si>
  <si>
    <t>EUR/SEK</t>
  </si>
  <si>
    <t>EURCHF=X</t>
  </si>
  <si>
    <t>EUR/CHF</t>
  </si>
  <si>
    <t>EURHUF=X</t>
  </si>
  <si>
    <t>EUR/HUF</t>
  </si>
  <si>
    <t>CNY=X</t>
  </si>
  <si>
    <t>USD/CNY</t>
  </si>
  <si>
    <t>HKD=X</t>
  </si>
  <si>
    <t>USD/HKD</t>
  </si>
  <si>
    <t>SGD=X</t>
  </si>
  <si>
    <t>USD/SGD</t>
  </si>
  <si>
    <t>INR=X</t>
  </si>
  <si>
    <t>USD/INR</t>
  </si>
  <si>
    <t>MXN=X</t>
  </si>
  <si>
    <t>USD/MXN</t>
  </si>
  <si>
    <t>PHP=X</t>
  </si>
  <si>
    <t>USD/PHP</t>
  </si>
  <si>
    <t>IDR=X</t>
  </si>
  <si>
    <t>USD/IDR</t>
  </si>
  <si>
    <t>THB=X</t>
  </si>
  <si>
    <t>USD/THB</t>
  </si>
  <si>
    <t>MYR=X</t>
  </si>
  <si>
    <t>USD/MYR</t>
  </si>
  <si>
    <t>ZAR=X</t>
  </si>
  <si>
    <t>USD/ZAR</t>
  </si>
  <si>
    <t>RUB=X</t>
  </si>
  <si>
    <t>USD/RUB</t>
  </si>
  <si>
    <t>Free Cash Flow (USD)</t>
  </si>
  <si>
    <t>Shares in issue</t>
  </si>
  <si>
    <t>FACTORS</t>
  </si>
  <si>
    <t>Annual Gas Production (bcf)</t>
  </si>
  <si>
    <t>Cum. Gas Production</t>
  </si>
  <si>
    <t>12.5%</t>
  </si>
  <si>
    <t>Addn 0</t>
  </si>
  <si>
    <t>Addn 0 cum.</t>
  </si>
  <si>
    <t>LQD PRODUCTION (bbls)</t>
  </si>
  <si>
    <t>Lqd Production total (bbls)</t>
  </si>
  <si>
    <t>Lqd Production cum. (bbls)</t>
  </si>
  <si>
    <t>Lqd netback (USD/bbl)</t>
  </si>
  <si>
    <t>Lqd price inflation</t>
  </si>
  <si>
    <t>Annual Lqd revenue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</si>
</sst>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0_ ;[Red]\-#,##0.00\ "/>
    <numFmt numFmtId="166" formatCode="#,##0.0_ ;[Red]\-#,##0.0\ "/>
  </numFmts>
  <fonts count="6">
    <font>
      <sz val="10"/>
      <color indexed="8"/>
      <name val="Helvetica Neue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5"/>
      <name val="Calibri"/>
      <family val="2"/>
    </font>
    <font>
      <b/>
      <sz val="9"/>
      <color indexed="8"/>
      <name val="Calibri"/>
      <family val="2"/>
    </font>
    <font>
      <b/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auto="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4" borderId="6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165" fontId="1" fillId="2" borderId="8" xfId="0" applyNumberFormat="1" applyFont="1" applyFill="1" applyBorder="1" applyAlignment="1">
      <alignment vertical="center" wrapText="1"/>
    </xf>
    <xf numFmtId="165" fontId="3" fillId="2" borderId="8" xfId="0" applyNumberFormat="1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164" fontId="1" fillId="2" borderId="8" xfId="0" applyNumberFormat="1" applyFont="1" applyFill="1" applyBorder="1" applyAlignment="1">
      <alignment vertical="center" wrapText="1"/>
    </xf>
    <xf numFmtId="1" fontId="1" fillId="2" borderId="8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vertical="center" wrapText="1"/>
    </xf>
    <xf numFmtId="164" fontId="2" fillId="2" borderId="8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5" borderId="20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64" fontId="1" fillId="6" borderId="8" xfId="0" applyNumberFormat="1" applyFont="1" applyFill="1" applyBorder="1" applyAlignment="1">
      <alignment vertical="center" wrapText="1"/>
    </xf>
    <xf numFmtId="166" fontId="1" fillId="2" borderId="8" xfId="0" applyNumberFormat="1" applyFont="1" applyFill="1" applyBorder="1" applyAlignment="1">
      <alignment vertical="center" wrapText="1"/>
    </xf>
    <xf numFmtId="165" fontId="1" fillId="7" borderId="8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vertical="center" wrapText="1"/>
    </xf>
    <xf numFmtId="165" fontId="1" fillId="2" borderId="8" xfId="0" applyNumberFormat="1" applyFont="1" applyFill="1" applyBorder="1" applyAlignment="1">
      <alignment horizontal="right" vertical="center" wrapText="1"/>
    </xf>
    <xf numFmtId="166" fontId="1" fillId="8" borderId="8" xfId="0" applyNumberFormat="1" applyFont="1" applyFill="1" applyBorder="1" applyAlignment="1">
      <alignment vertical="center" wrapText="1"/>
    </xf>
    <xf numFmtId="166" fontId="3" fillId="8" borderId="8" xfId="0" applyNumberFormat="1" applyFont="1" applyFill="1" applyBorder="1" applyAlignment="1">
      <alignment vertical="center" wrapText="1"/>
    </xf>
    <xf numFmtId="164" fontId="1" fillId="8" borderId="8" xfId="0" applyNumberFormat="1" applyFont="1" applyFill="1" applyBorder="1" applyAlignment="1">
      <alignment vertical="center" wrapText="1"/>
    </xf>
    <xf numFmtId="49" fontId="1" fillId="8" borderId="7" xfId="0" applyNumberFormat="1" applyFont="1" applyFill="1" applyBorder="1" applyAlignment="1">
      <alignment horizontal="center" vertical="center" wrapText="1"/>
    </xf>
    <xf numFmtId="10" fontId="1" fillId="8" borderId="7" xfId="0" applyNumberFormat="1" applyFont="1" applyFill="1" applyBorder="1" applyAlignment="1">
      <alignment horizontal="center" vertical="center" wrapText="1"/>
    </xf>
    <xf numFmtId="9" fontId="1" fillId="8" borderId="7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vertical="center" wrapText="1"/>
    </xf>
    <xf numFmtId="165" fontId="2" fillId="2" borderId="8" xfId="0" applyNumberFormat="1" applyFont="1" applyFill="1" applyBorder="1" applyAlignment="1">
      <alignment vertical="center" wrapText="1"/>
    </xf>
    <xf numFmtId="164" fontId="1" fillId="7" borderId="8" xfId="0" applyNumberFormat="1" applyFont="1" applyFill="1" applyBorder="1" applyAlignment="1">
      <alignment vertical="center" wrapText="1"/>
    </xf>
    <xf numFmtId="164" fontId="4" fillId="2" borderId="8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3" fontId="1" fillId="8" borderId="7" xfId="0" applyNumberFormat="1" applyFont="1" applyFill="1" applyBorder="1" applyAlignment="1">
      <alignment horizontal="center" vertical="center" wrapText="1"/>
    </xf>
    <xf numFmtId="164" fontId="1" fillId="8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scheme val="none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scheme val="none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scheme val="none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 Neue"/>
        <scheme val="none"/>
      </font>
      <numFmt numFmtId="0" formatCode="General"/>
      <alignment horizontal="general" vertical="top" textRotation="0" wrapText="1" indent="0" justifyLastLine="0" shrinkToFit="0" readingOrder="0"/>
    </dxf>
    <dxf>
      <font>
        <color theme="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3F3F3F"/>
      <rgbColor rgb="FFDBDBDB"/>
      <rgbColor rgb="FFFF2600"/>
      <rgbColor rgb="FF0432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AD0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C4CC0BCC-B080-41DF-9836-8A452329D7E4}" autoFormatId="16" applyNumberFormats="0" applyBorderFormats="0" applyFontFormats="0" applyPatternFormats="0" applyAlignmentFormats="0" applyWidthHeightFormats="0">
  <queryTableRefresh nextId="8">
    <queryTableFields count="7">
      <queryTableField id="1" name="Symbol" tableColumnId="1"/>
      <queryTableField id="2" name="Name" tableColumnId="2"/>
      <queryTableField id="3" name="Last Price" tableColumnId="3"/>
      <queryTableField id="4" name="Change" tableColumnId="4"/>
      <queryTableField id="5" name="% Change" tableColumnId="5"/>
      <queryTableField id="6" name="52 Week Range" tableColumnId="6"/>
      <queryTableField id="7" name="Day Chart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FDB2EF-22BC-4BE6-808D-B9DC6D1AC2DA}" name="Table_0" displayName="Table_0" ref="A1:G27" tableType="queryTable" totalsRowShown="0">
  <autoFilter ref="A1:G27" xr:uid="{8C65242D-4549-4349-B9AA-CA52BD24FC43}"/>
  <tableColumns count="7">
    <tableColumn id="1" xr3:uid="{5AB01FC0-F413-45ED-96D6-A9E1CF64D516}" uniqueName="1" name="Symbol" queryTableFieldId="1" dataDxfId="3"/>
    <tableColumn id="2" xr3:uid="{083B1052-2836-44FC-9DCF-DFED02CD92D0}" uniqueName="2" name="Name" queryTableFieldId="2" dataDxfId="2"/>
    <tableColumn id="3" xr3:uid="{8CECCF92-96CA-470B-B98F-7424876976DE}" uniqueName="3" name="Last Price" queryTableFieldId="3"/>
    <tableColumn id="4" xr3:uid="{A281BF74-B6A1-48CC-97B2-32EB8B29F760}" uniqueName="4" name="Change" queryTableFieldId="4"/>
    <tableColumn id="5" xr3:uid="{304FA991-859A-4CF9-896D-4DB0B7C1F381}" uniqueName="5" name="% Change" queryTableFieldId="5"/>
    <tableColumn id="6" xr3:uid="{4BD5D607-E1CB-4D7F-9D5D-4B095E236EED}" uniqueName="6" name="52 Week Range" queryTableFieldId="6" dataDxfId="1"/>
    <tableColumn id="7" xr3:uid="{54F5BC40-F1B6-4AD5-B003-9A39E579ED7C}" uniqueName="7" name="Day Chart" queryTableFieldId="7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80"/>
  <sheetViews>
    <sheetView showGridLines="0" tabSelected="1" zoomScale="80" zoomScaleNormal="80" workbookViewId="0">
      <selection activeCell="Q69" sqref="Q69"/>
    </sheetView>
  </sheetViews>
  <sheetFormatPr baseColWidth="10" defaultColWidth="16.42578125" defaultRowHeight="19.899999999999999" customHeight="1"/>
  <cols>
    <col min="1" max="1" width="2.140625" style="2" customWidth="1"/>
    <col min="2" max="2" width="22.42578125" style="2" customWidth="1"/>
    <col min="3" max="3" width="9.140625" style="45" customWidth="1"/>
    <col min="4" max="4" width="27" style="2" customWidth="1"/>
    <col min="5" max="38" width="11" style="2" customWidth="1"/>
    <col min="39" max="251" width="16.42578125" style="2" customWidth="1"/>
    <col min="252" max="16384" width="16.42578125" style="3"/>
  </cols>
  <sheetData>
    <row r="1" spans="1:38" ht="20.25" customHeight="1">
      <c r="A1" s="4"/>
      <c r="B1" s="5"/>
      <c r="C1" s="32"/>
      <c r="D1" s="6">
        <v>2021</v>
      </c>
      <c r="E1" s="6">
        <v>2022</v>
      </c>
      <c r="F1" s="6">
        <v>2023</v>
      </c>
      <c r="G1" s="6">
        <v>2024</v>
      </c>
      <c r="H1" s="6">
        <v>2025</v>
      </c>
      <c r="I1" s="6">
        <v>2026</v>
      </c>
      <c r="J1" s="6">
        <v>2027</v>
      </c>
      <c r="K1" s="6">
        <v>2028</v>
      </c>
      <c r="L1" s="6">
        <v>2029</v>
      </c>
      <c r="M1" s="6">
        <v>2030</v>
      </c>
      <c r="N1" s="6">
        <v>2031</v>
      </c>
      <c r="O1" s="6">
        <v>2032</v>
      </c>
      <c r="P1" s="6">
        <v>2033</v>
      </c>
      <c r="Q1" s="6">
        <v>2035</v>
      </c>
      <c r="R1" s="6">
        <v>2036</v>
      </c>
      <c r="S1" s="6">
        <v>2037</v>
      </c>
      <c r="T1" s="6">
        <v>2038</v>
      </c>
      <c r="U1" s="6">
        <v>2039</v>
      </c>
      <c r="V1" s="6">
        <v>2040</v>
      </c>
      <c r="W1" s="6">
        <v>2041</v>
      </c>
      <c r="X1" s="6">
        <v>2042</v>
      </c>
      <c r="Y1" s="6">
        <v>2043</v>
      </c>
      <c r="Z1" s="6">
        <v>2044</v>
      </c>
      <c r="AA1" s="6">
        <v>2045</v>
      </c>
      <c r="AB1" s="6">
        <v>2046</v>
      </c>
      <c r="AC1" s="6">
        <v>2047</v>
      </c>
      <c r="AD1" s="6">
        <v>2048</v>
      </c>
      <c r="AE1" s="6">
        <v>2049</v>
      </c>
      <c r="AF1" s="6">
        <v>2050</v>
      </c>
      <c r="AG1" s="6">
        <v>2051</v>
      </c>
      <c r="AH1" s="6">
        <v>2052</v>
      </c>
      <c r="AI1" s="6">
        <v>2053</v>
      </c>
      <c r="AJ1" s="6">
        <v>2054</v>
      </c>
      <c r="AK1" s="6">
        <v>2055</v>
      </c>
      <c r="AL1" s="6">
        <v>2056</v>
      </c>
    </row>
    <row r="2" spans="1:38" ht="20.25" customHeight="1">
      <c r="A2" s="4"/>
      <c r="B2" s="7"/>
      <c r="C2" s="63" t="s">
        <v>94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20.100000000000001" customHeight="1">
      <c r="A3" s="4"/>
      <c r="B3" s="9" t="s">
        <v>18</v>
      </c>
      <c r="C3" s="39"/>
      <c r="D3" s="11"/>
      <c r="E3" s="11"/>
      <c r="F3" s="11"/>
      <c r="G3" s="11"/>
      <c r="H3" s="11"/>
      <c r="I3" s="11"/>
      <c r="J3" s="12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ht="20.100000000000001" customHeight="1">
      <c r="A4" s="4"/>
      <c r="B4" s="9" t="s">
        <v>7</v>
      </c>
      <c r="C4" s="39"/>
      <c r="D4" s="53">
        <v>2.92</v>
      </c>
      <c r="E4" s="53">
        <v>2.92</v>
      </c>
      <c r="F4" s="53">
        <v>2.92</v>
      </c>
      <c r="G4" s="53">
        <v>2.92</v>
      </c>
      <c r="H4" s="53">
        <v>2.92</v>
      </c>
      <c r="I4" s="53">
        <v>2.1</v>
      </c>
      <c r="J4" s="54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spans="1:38" ht="20.100000000000001" customHeight="1">
      <c r="A5" s="4"/>
      <c r="B5" s="9" t="s">
        <v>6</v>
      </c>
      <c r="C5" s="39"/>
      <c r="D5" s="47">
        <f>+D4</f>
        <v>2.92</v>
      </c>
      <c r="E5" s="47">
        <f>+E4+D5</f>
        <v>5.84</v>
      </c>
      <c r="F5" s="47">
        <f t="shared" ref="F5:AL5" si="0">+F4+E5</f>
        <v>8.76</v>
      </c>
      <c r="G5" s="47">
        <f t="shared" si="0"/>
        <v>11.68</v>
      </c>
      <c r="H5" s="47">
        <f t="shared" si="0"/>
        <v>14.6</v>
      </c>
      <c r="I5" s="47">
        <f t="shared" si="0"/>
        <v>16.7</v>
      </c>
      <c r="J5" s="47">
        <f t="shared" si="0"/>
        <v>16.7</v>
      </c>
      <c r="K5" s="47">
        <f t="shared" si="0"/>
        <v>16.7</v>
      </c>
      <c r="L5" s="47">
        <f t="shared" si="0"/>
        <v>16.7</v>
      </c>
      <c r="M5" s="47">
        <f t="shared" si="0"/>
        <v>16.7</v>
      </c>
      <c r="N5" s="47">
        <f t="shared" si="0"/>
        <v>16.7</v>
      </c>
      <c r="O5" s="47">
        <f t="shared" si="0"/>
        <v>16.7</v>
      </c>
      <c r="P5" s="47">
        <f t="shared" si="0"/>
        <v>16.7</v>
      </c>
      <c r="Q5" s="47">
        <f t="shared" si="0"/>
        <v>16.7</v>
      </c>
      <c r="R5" s="47">
        <f t="shared" si="0"/>
        <v>16.7</v>
      </c>
      <c r="S5" s="47">
        <f t="shared" si="0"/>
        <v>16.7</v>
      </c>
      <c r="T5" s="47">
        <f t="shared" si="0"/>
        <v>16.7</v>
      </c>
      <c r="U5" s="47">
        <f t="shared" si="0"/>
        <v>16.7</v>
      </c>
      <c r="V5" s="47">
        <f t="shared" si="0"/>
        <v>16.7</v>
      </c>
      <c r="W5" s="47">
        <f t="shared" si="0"/>
        <v>16.7</v>
      </c>
      <c r="X5" s="47">
        <f t="shared" si="0"/>
        <v>16.7</v>
      </c>
      <c r="Y5" s="47">
        <f t="shared" si="0"/>
        <v>16.7</v>
      </c>
      <c r="Z5" s="47">
        <f t="shared" si="0"/>
        <v>16.7</v>
      </c>
      <c r="AA5" s="47">
        <f t="shared" si="0"/>
        <v>16.7</v>
      </c>
      <c r="AB5" s="47">
        <f t="shared" si="0"/>
        <v>16.7</v>
      </c>
      <c r="AC5" s="47">
        <f t="shared" si="0"/>
        <v>16.7</v>
      </c>
      <c r="AD5" s="47">
        <f t="shared" si="0"/>
        <v>16.7</v>
      </c>
      <c r="AE5" s="47">
        <f t="shared" si="0"/>
        <v>16.7</v>
      </c>
      <c r="AF5" s="47">
        <f t="shared" si="0"/>
        <v>16.7</v>
      </c>
      <c r="AG5" s="47">
        <f t="shared" si="0"/>
        <v>16.7</v>
      </c>
      <c r="AH5" s="47">
        <f t="shared" si="0"/>
        <v>16.7</v>
      </c>
      <c r="AI5" s="47">
        <f t="shared" si="0"/>
        <v>16.7</v>
      </c>
      <c r="AJ5" s="47">
        <f t="shared" si="0"/>
        <v>16.7</v>
      </c>
      <c r="AK5" s="47">
        <f t="shared" si="0"/>
        <v>16.7</v>
      </c>
      <c r="AL5" s="47">
        <f t="shared" si="0"/>
        <v>16.7</v>
      </c>
    </row>
    <row r="6" spans="1:38" ht="20.100000000000001" customHeight="1">
      <c r="A6" s="14"/>
      <c r="B6" s="9" t="s">
        <v>8</v>
      </c>
      <c r="C6" s="64"/>
      <c r="D6" s="53"/>
      <c r="E6" s="53">
        <v>11.68</v>
      </c>
      <c r="F6" s="53">
        <v>11.68</v>
      </c>
      <c r="G6" s="53">
        <v>11.68</v>
      </c>
      <c r="H6" s="53">
        <v>11.68</v>
      </c>
      <c r="I6" s="53">
        <v>11.68</v>
      </c>
      <c r="J6" s="53">
        <v>11.68</v>
      </c>
      <c r="K6" s="53">
        <v>11.68</v>
      </c>
      <c r="L6" s="53">
        <v>11.68</v>
      </c>
      <c r="M6" s="53">
        <v>11.68</v>
      </c>
      <c r="N6" s="53">
        <v>11.68</v>
      </c>
      <c r="O6" s="53">
        <v>11.68</v>
      </c>
      <c r="P6" s="53">
        <v>11.68</v>
      </c>
      <c r="Q6" s="53">
        <v>11.68</v>
      </c>
      <c r="R6" s="53">
        <v>11.68</v>
      </c>
      <c r="S6" s="53">
        <v>11.68</v>
      </c>
      <c r="T6" s="53">
        <v>11.68</v>
      </c>
      <c r="U6" s="53">
        <v>11.68</v>
      </c>
      <c r="V6" s="53">
        <v>11.68</v>
      </c>
      <c r="W6" s="53">
        <v>11.68</v>
      </c>
      <c r="X6" s="53">
        <v>11.68</v>
      </c>
      <c r="Y6" s="53">
        <v>11.68</v>
      </c>
      <c r="Z6" s="53">
        <v>11.68</v>
      </c>
      <c r="AA6" s="53">
        <v>11.68</v>
      </c>
      <c r="AB6" s="53">
        <v>11.68</v>
      </c>
      <c r="AC6" s="53"/>
      <c r="AD6" s="53"/>
      <c r="AE6" s="53"/>
      <c r="AF6" s="53"/>
      <c r="AG6" s="53"/>
      <c r="AH6" s="53"/>
      <c r="AI6" s="53"/>
      <c r="AJ6" s="53"/>
      <c r="AK6" s="53"/>
      <c r="AL6" s="53"/>
    </row>
    <row r="7" spans="1:38" ht="20.100000000000001" customHeight="1">
      <c r="A7" s="4"/>
      <c r="B7" s="9" t="s">
        <v>9</v>
      </c>
      <c r="C7" s="64"/>
      <c r="D7" s="47">
        <f>+D6</f>
        <v>0</v>
      </c>
      <c r="E7" s="47">
        <f>+E6+D7</f>
        <v>11.68</v>
      </c>
      <c r="F7" s="47">
        <f t="shared" ref="F7" si="1">+F6+E7</f>
        <v>23.36</v>
      </c>
      <c r="G7" s="47">
        <f t="shared" ref="G7" si="2">+G6+F7</f>
        <v>35.04</v>
      </c>
      <c r="H7" s="47">
        <f t="shared" ref="H7" si="3">+H6+G7</f>
        <v>46.72</v>
      </c>
      <c r="I7" s="47">
        <f t="shared" ref="I7" si="4">+I6+H7</f>
        <v>58.4</v>
      </c>
      <c r="J7" s="47">
        <f t="shared" ref="J7" si="5">+J6+I7</f>
        <v>70.08</v>
      </c>
      <c r="K7" s="47">
        <f t="shared" ref="K7" si="6">+K6+J7</f>
        <v>81.759999999999991</v>
      </c>
      <c r="L7" s="47">
        <f t="shared" ref="L7" si="7">+L6+K7</f>
        <v>93.44</v>
      </c>
      <c r="M7" s="47">
        <f t="shared" ref="M7" si="8">+M6+L7</f>
        <v>105.12</v>
      </c>
      <c r="N7" s="47">
        <f t="shared" ref="N7" si="9">+N6+M7</f>
        <v>116.80000000000001</v>
      </c>
      <c r="O7" s="47">
        <f t="shared" ref="O7" si="10">+O6+N7</f>
        <v>128.48000000000002</v>
      </c>
      <c r="P7" s="47">
        <f t="shared" ref="P7" si="11">+P6+O7</f>
        <v>140.16000000000003</v>
      </c>
      <c r="Q7" s="47">
        <f t="shared" ref="Q7" si="12">+Q6+P7</f>
        <v>151.84000000000003</v>
      </c>
      <c r="R7" s="47">
        <f t="shared" ref="R7" si="13">+R6+Q7</f>
        <v>163.52000000000004</v>
      </c>
      <c r="S7" s="47">
        <f t="shared" ref="S7" si="14">+S6+R7</f>
        <v>175.20000000000005</v>
      </c>
      <c r="T7" s="47">
        <f t="shared" ref="T7" si="15">+T6+S7</f>
        <v>186.88000000000005</v>
      </c>
      <c r="U7" s="47">
        <f t="shared" ref="U7" si="16">+U6+T7</f>
        <v>198.56000000000006</v>
      </c>
      <c r="V7" s="47">
        <f t="shared" ref="V7" si="17">+V6+U7</f>
        <v>210.24000000000007</v>
      </c>
      <c r="W7" s="47">
        <f t="shared" ref="W7" si="18">+W6+V7</f>
        <v>221.92000000000007</v>
      </c>
      <c r="X7" s="47">
        <f t="shared" ref="X7" si="19">+X6+W7</f>
        <v>233.60000000000008</v>
      </c>
      <c r="Y7" s="47">
        <f t="shared" ref="Y7" si="20">+Y6+X7</f>
        <v>245.28000000000009</v>
      </c>
      <c r="Z7" s="47">
        <f t="shared" ref="Z7" si="21">+Z6+Y7</f>
        <v>256.96000000000009</v>
      </c>
      <c r="AA7" s="47">
        <f t="shared" ref="AA7" si="22">+AA6+Z7</f>
        <v>268.6400000000001</v>
      </c>
      <c r="AB7" s="47">
        <f t="shared" ref="AB7" si="23">+AB6+AA7</f>
        <v>280.32000000000011</v>
      </c>
      <c r="AC7" s="47">
        <f t="shared" ref="AC7" si="24">+AC6+AB7</f>
        <v>280.32000000000011</v>
      </c>
      <c r="AD7" s="47">
        <f t="shared" ref="AD7" si="25">+AD6+AC7</f>
        <v>280.32000000000011</v>
      </c>
      <c r="AE7" s="47">
        <f t="shared" ref="AE7" si="26">+AE6+AD7</f>
        <v>280.32000000000011</v>
      </c>
      <c r="AF7" s="47">
        <f t="shared" ref="AF7" si="27">+AF6+AE7</f>
        <v>280.32000000000011</v>
      </c>
      <c r="AG7" s="47">
        <f t="shared" ref="AG7" si="28">+AG6+AF7</f>
        <v>280.32000000000011</v>
      </c>
      <c r="AH7" s="47">
        <f t="shared" ref="AH7" si="29">+AH6+AG7</f>
        <v>280.32000000000011</v>
      </c>
      <c r="AI7" s="47">
        <f t="shared" ref="AI7" si="30">+AI6+AH7</f>
        <v>280.32000000000011</v>
      </c>
      <c r="AJ7" s="47">
        <f t="shared" ref="AJ7" si="31">+AJ6+AI7</f>
        <v>280.32000000000011</v>
      </c>
      <c r="AK7" s="47">
        <f t="shared" ref="AK7" si="32">+AK6+AJ7</f>
        <v>280.32000000000011</v>
      </c>
      <c r="AL7" s="47">
        <f t="shared" ref="AL7" si="33">+AL6+AK7</f>
        <v>280.32000000000011</v>
      </c>
    </row>
    <row r="8" spans="1:38" ht="20.100000000000001" customHeight="1">
      <c r="A8" s="4"/>
      <c r="B8" s="9" t="s">
        <v>10</v>
      </c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38" ht="20.100000000000001" customHeight="1">
      <c r="A9" s="4"/>
      <c r="B9" s="9" t="s">
        <v>11</v>
      </c>
      <c r="C9" s="64"/>
      <c r="D9" s="47">
        <f>+D8</f>
        <v>0</v>
      </c>
      <c r="E9" s="47">
        <f>+E8+D9</f>
        <v>0</v>
      </c>
      <c r="F9" s="47">
        <f t="shared" ref="F9" si="34">+F8+E9</f>
        <v>0</v>
      </c>
      <c r="G9" s="47">
        <f t="shared" ref="G9" si="35">+G8+F9</f>
        <v>0</v>
      </c>
      <c r="H9" s="47">
        <f t="shared" ref="H9" si="36">+H8+G9</f>
        <v>0</v>
      </c>
      <c r="I9" s="47">
        <f t="shared" ref="I9" si="37">+I8+H9</f>
        <v>0</v>
      </c>
      <c r="J9" s="47">
        <f t="shared" ref="J9" si="38">+J8+I9</f>
        <v>0</v>
      </c>
      <c r="K9" s="47">
        <f t="shared" ref="K9" si="39">+K8+J9</f>
        <v>0</v>
      </c>
      <c r="L9" s="47">
        <f t="shared" ref="L9" si="40">+L8+K9</f>
        <v>0</v>
      </c>
      <c r="M9" s="47">
        <f t="shared" ref="M9" si="41">+M8+L9</f>
        <v>0</v>
      </c>
      <c r="N9" s="47">
        <f t="shared" ref="N9" si="42">+N8+M9</f>
        <v>0</v>
      </c>
      <c r="O9" s="47">
        <f t="shared" ref="O9" si="43">+O8+N9</f>
        <v>0</v>
      </c>
      <c r="P9" s="47">
        <f t="shared" ref="P9" si="44">+P8+O9</f>
        <v>0</v>
      </c>
      <c r="Q9" s="47">
        <f t="shared" ref="Q9" si="45">+Q8+P9</f>
        <v>0</v>
      </c>
      <c r="R9" s="47">
        <f t="shared" ref="R9" si="46">+R8+Q9</f>
        <v>0</v>
      </c>
      <c r="S9" s="47">
        <f t="shared" ref="S9" si="47">+S8+R9</f>
        <v>0</v>
      </c>
      <c r="T9" s="47">
        <f t="shared" ref="T9" si="48">+T8+S9</f>
        <v>0</v>
      </c>
      <c r="U9" s="47">
        <f t="shared" ref="U9" si="49">+U8+T9</f>
        <v>0</v>
      </c>
      <c r="V9" s="47">
        <f t="shared" ref="V9" si="50">+V8+U9</f>
        <v>0</v>
      </c>
      <c r="W9" s="47">
        <f t="shared" ref="W9" si="51">+W8+V9</f>
        <v>0</v>
      </c>
      <c r="X9" s="47">
        <f t="shared" ref="X9" si="52">+X8+W9</f>
        <v>0</v>
      </c>
      <c r="Y9" s="47">
        <f t="shared" ref="Y9" si="53">+Y8+X9</f>
        <v>0</v>
      </c>
      <c r="Z9" s="47">
        <f t="shared" ref="Z9" si="54">+Z8+Y9</f>
        <v>0</v>
      </c>
      <c r="AA9" s="47">
        <f t="shared" ref="AA9" si="55">+AA8+Z9</f>
        <v>0</v>
      </c>
      <c r="AB9" s="47">
        <f t="shared" ref="AB9" si="56">+AB8+AA9</f>
        <v>0</v>
      </c>
      <c r="AC9" s="47">
        <f t="shared" ref="AC9" si="57">+AC8+AB9</f>
        <v>0</v>
      </c>
      <c r="AD9" s="47">
        <f t="shared" ref="AD9" si="58">+AD8+AC9</f>
        <v>0</v>
      </c>
      <c r="AE9" s="47">
        <f t="shared" ref="AE9" si="59">+AE8+AD9</f>
        <v>0</v>
      </c>
      <c r="AF9" s="47">
        <f t="shared" ref="AF9" si="60">+AF8+AE9</f>
        <v>0</v>
      </c>
      <c r="AG9" s="47">
        <f t="shared" ref="AG9" si="61">+AG8+AF9</f>
        <v>0</v>
      </c>
      <c r="AH9" s="47">
        <f t="shared" ref="AH9" si="62">+AH8+AG9</f>
        <v>0</v>
      </c>
      <c r="AI9" s="47">
        <f t="shared" ref="AI9" si="63">+AI8+AH9</f>
        <v>0</v>
      </c>
      <c r="AJ9" s="47">
        <f t="shared" ref="AJ9" si="64">+AJ8+AI9</f>
        <v>0</v>
      </c>
      <c r="AK9" s="47">
        <f t="shared" ref="AK9" si="65">+AK8+AJ9</f>
        <v>0</v>
      </c>
      <c r="AL9" s="47">
        <f t="shared" ref="AL9" si="66">+AL8+AK9</f>
        <v>0</v>
      </c>
    </row>
    <row r="10" spans="1:38" ht="20.100000000000001" customHeight="1">
      <c r="A10" s="4"/>
      <c r="B10" s="9" t="s">
        <v>98</v>
      </c>
      <c r="C10" s="64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</row>
    <row r="11" spans="1:38" ht="20.100000000000001" customHeight="1">
      <c r="A11" s="4"/>
      <c r="B11" s="9" t="s">
        <v>99</v>
      </c>
      <c r="C11" s="64"/>
      <c r="D11" s="47">
        <f>+D10</f>
        <v>0</v>
      </c>
      <c r="E11" s="47">
        <f>+E10+D11</f>
        <v>0</v>
      </c>
      <c r="F11" s="47">
        <f t="shared" ref="F11" si="67">+F10+E11</f>
        <v>0</v>
      </c>
      <c r="G11" s="47">
        <f t="shared" ref="G11" si="68">+G10+F11</f>
        <v>0</v>
      </c>
      <c r="H11" s="47">
        <f t="shared" ref="H11" si="69">+H10+G11</f>
        <v>0</v>
      </c>
      <c r="I11" s="47">
        <f t="shared" ref="I11" si="70">+I10+H11</f>
        <v>0</v>
      </c>
      <c r="J11" s="47">
        <f t="shared" ref="J11" si="71">+J10+I11</f>
        <v>0</v>
      </c>
      <c r="K11" s="47">
        <f t="shared" ref="K11" si="72">+K10+J11</f>
        <v>0</v>
      </c>
      <c r="L11" s="47">
        <f t="shared" ref="L11" si="73">+L10+K11</f>
        <v>0</v>
      </c>
      <c r="M11" s="47">
        <f t="shared" ref="M11" si="74">+M10+L11</f>
        <v>0</v>
      </c>
      <c r="N11" s="47">
        <f t="shared" ref="N11" si="75">+N10+M11</f>
        <v>0</v>
      </c>
      <c r="O11" s="47">
        <f t="shared" ref="O11" si="76">+O10+N11</f>
        <v>0</v>
      </c>
      <c r="P11" s="47">
        <f t="shared" ref="P11" si="77">+P10+O11</f>
        <v>0</v>
      </c>
      <c r="Q11" s="47">
        <f t="shared" ref="Q11" si="78">+Q10+P11</f>
        <v>0</v>
      </c>
      <c r="R11" s="47">
        <f t="shared" ref="R11" si="79">+R10+Q11</f>
        <v>0</v>
      </c>
      <c r="S11" s="47">
        <f t="shared" ref="S11" si="80">+S10+R11</f>
        <v>0</v>
      </c>
      <c r="T11" s="47">
        <f t="shared" ref="T11" si="81">+T10+S11</f>
        <v>0</v>
      </c>
      <c r="U11" s="47">
        <f t="shared" ref="U11" si="82">+U10+T11</f>
        <v>0</v>
      </c>
      <c r="V11" s="47">
        <f t="shared" ref="V11" si="83">+V10+U11</f>
        <v>0</v>
      </c>
      <c r="W11" s="47">
        <f t="shared" ref="W11" si="84">+W10+V11</f>
        <v>0</v>
      </c>
      <c r="X11" s="47">
        <f t="shared" ref="X11" si="85">+X10+W11</f>
        <v>0</v>
      </c>
      <c r="Y11" s="47">
        <f t="shared" ref="Y11" si="86">+Y10+X11</f>
        <v>0</v>
      </c>
      <c r="Z11" s="47">
        <f t="shared" ref="Z11" si="87">+Z10+Y11</f>
        <v>0</v>
      </c>
      <c r="AA11" s="47">
        <f t="shared" ref="AA11" si="88">+AA10+Z11</f>
        <v>0</v>
      </c>
      <c r="AB11" s="47">
        <f t="shared" ref="AB11" si="89">+AB10+AA11</f>
        <v>0</v>
      </c>
      <c r="AC11" s="47">
        <f t="shared" ref="AC11" si="90">+AC10+AB11</f>
        <v>0</v>
      </c>
      <c r="AD11" s="47">
        <f t="shared" ref="AD11" si="91">+AD10+AC11</f>
        <v>0</v>
      </c>
      <c r="AE11" s="47">
        <f t="shared" ref="AE11" si="92">+AE10+AD11</f>
        <v>0</v>
      </c>
      <c r="AF11" s="47">
        <f t="shared" ref="AF11" si="93">+AF10+AE11</f>
        <v>0</v>
      </c>
      <c r="AG11" s="47">
        <f t="shared" ref="AG11" si="94">+AG10+AF11</f>
        <v>0</v>
      </c>
      <c r="AH11" s="47">
        <f t="shared" ref="AH11" si="95">+AH10+AG11</f>
        <v>0</v>
      </c>
      <c r="AI11" s="47">
        <f t="shared" ref="AI11" si="96">+AI10+AH11</f>
        <v>0</v>
      </c>
      <c r="AJ11" s="47">
        <f t="shared" ref="AJ11" si="97">+AJ10+AI11</f>
        <v>0</v>
      </c>
      <c r="AK11" s="47">
        <f t="shared" ref="AK11" si="98">+AK10+AJ11</f>
        <v>0</v>
      </c>
      <c r="AL11" s="47">
        <f t="shared" ref="AL11" si="99">+AL10+AK11</f>
        <v>0</v>
      </c>
    </row>
    <row r="12" spans="1:38" ht="20.100000000000001" customHeight="1">
      <c r="A12" s="4"/>
      <c r="B12" s="9" t="s">
        <v>12</v>
      </c>
      <c r="C12" s="64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</row>
    <row r="13" spans="1:38" ht="20.100000000000001" customHeight="1">
      <c r="A13" s="4"/>
      <c r="B13" s="9" t="s">
        <v>13</v>
      </c>
      <c r="C13" s="64"/>
      <c r="D13" s="47">
        <f>+D12</f>
        <v>0</v>
      </c>
      <c r="E13" s="47">
        <f>+E12+D13</f>
        <v>0</v>
      </c>
      <c r="F13" s="47">
        <f t="shared" ref="F13" si="100">+F12+E13</f>
        <v>0</v>
      </c>
      <c r="G13" s="47">
        <f t="shared" ref="G13" si="101">+G12+F13</f>
        <v>0</v>
      </c>
      <c r="H13" s="47">
        <f t="shared" ref="H13" si="102">+H12+G13</f>
        <v>0</v>
      </c>
      <c r="I13" s="47">
        <f t="shared" ref="I13" si="103">+I12+H13</f>
        <v>0</v>
      </c>
      <c r="J13" s="47">
        <f t="shared" ref="J13" si="104">+J12+I13</f>
        <v>0</v>
      </c>
      <c r="K13" s="47">
        <f t="shared" ref="K13" si="105">+K12+J13</f>
        <v>0</v>
      </c>
      <c r="L13" s="47">
        <f t="shared" ref="L13" si="106">+L12+K13</f>
        <v>0</v>
      </c>
      <c r="M13" s="47">
        <f t="shared" ref="M13" si="107">+M12+L13</f>
        <v>0</v>
      </c>
      <c r="N13" s="47">
        <f t="shared" ref="N13" si="108">+N12+M13</f>
        <v>0</v>
      </c>
      <c r="O13" s="47">
        <f t="shared" ref="O13" si="109">+O12+N13</f>
        <v>0</v>
      </c>
      <c r="P13" s="47">
        <f t="shared" ref="P13" si="110">+P12+O13</f>
        <v>0</v>
      </c>
      <c r="Q13" s="47">
        <f t="shared" ref="Q13" si="111">+Q12+P13</f>
        <v>0</v>
      </c>
      <c r="R13" s="47">
        <f t="shared" ref="R13" si="112">+R12+Q13</f>
        <v>0</v>
      </c>
      <c r="S13" s="47">
        <f t="shared" ref="S13" si="113">+S12+R13</f>
        <v>0</v>
      </c>
      <c r="T13" s="47">
        <f t="shared" ref="T13" si="114">+T12+S13</f>
        <v>0</v>
      </c>
      <c r="U13" s="47">
        <f t="shared" ref="U13" si="115">+U12+T13</f>
        <v>0</v>
      </c>
      <c r="V13" s="47">
        <f t="shared" ref="V13" si="116">+V12+U13</f>
        <v>0</v>
      </c>
      <c r="W13" s="47">
        <f t="shared" ref="W13" si="117">+W12+V13</f>
        <v>0</v>
      </c>
      <c r="X13" s="47">
        <f t="shared" ref="X13" si="118">+X12+W13</f>
        <v>0</v>
      </c>
      <c r="Y13" s="47">
        <f t="shared" ref="Y13" si="119">+Y12+X13</f>
        <v>0</v>
      </c>
      <c r="Z13" s="47">
        <f t="shared" ref="Z13" si="120">+Z12+Y13</f>
        <v>0</v>
      </c>
      <c r="AA13" s="47">
        <f t="shared" ref="AA13" si="121">+AA12+Z13</f>
        <v>0</v>
      </c>
      <c r="AB13" s="47">
        <f t="shared" ref="AB13" si="122">+AB12+AA13</f>
        <v>0</v>
      </c>
      <c r="AC13" s="47">
        <f t="shared" ref="AC13" si="123">+AC12+AB13</f>
        <v>0</v>
      </c>
      <c r="AD13" s="47">
        <f t="shared" ref="AD13" si="124">+AD12+AC13</f>
        <v>0</v>
      </c>
      <c r="AE13" s="47">
        <f t="shared" ref="AE13" si="125">+AE12+AD13</f>
        <v>0</v>
      </c>
      <c r="AF13" s="47">
        <f t="shared" ref="AF13" si="126">+AF12+AE13</f>
        <v>0</v>
      </c>
      <c r="AG13" s="47">
        <f t="shared" ref="AG13" si="127">+AG12+AF13</f>
        <v>0</v>
      </c>
      <c r="AH13" s="47">
        <f t="shared" ref="AH13" si="128">+AH12+AG13</f>
        <v>0</v>
      </c>
      <c r="AI13" s="47">
        <f t="shared" ref="AI13" si="129">+AI12+AH13</f>
        <v>0</v>
      </c>
      <c r="AJ13" s="47">
        <f t="shared" ref="AJ13" si="130">+AJ12+AI13</f>
        <v>0</v>
      </c>
      <c r="AK13" s="47">
        <f t="shared" ref="AK13" si="131">+AK12+AJ13</f>
        <v>0</v>
      </c>
      <c r="AL13" s="47">
        <f t="shared" ref="AL13" si="132">+AL12+AK13</f>
        <v>0</v>
      </c>
    </row>
    <row r="14" spans="1:38" ht="20.100000000000001" customHeight="1">
      <c r="A14" s="4"/>
      <c r="B14" s="9" t="s">
        <v>14</v>
      </c>
      <c r="C14" s="64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</row>
    <row r="15" spans="1:38" ht="20.100000000000001" customHeight="1">
      <c r="A15" s="4"/>
      <c r="B15" s="9" t="s">
        <v>15</v>
      </c>
      <c r="C15" s="64"/>
      <c r="D15" s="47">
        <f>+D14</f>
        <v>0</v>
      </c>
      <c r="E15" s="47">
        <f>+E14+D15</f>
        <v>0</v>
      </c>
      <c r="F15" s="47">
        <f t="shared" ref="F15" si="133">+F14+E15</f>
        <v>0</v>
      </c>
      <c r="G15" s="47">
        <f t="shared" ref="G15" si="134">+G14+F15</f>
        <v>0</v>
      </c>
      <c r="H15" s="47">
        <f t="shared" ref="H15" si="135">+H14+G15</f>
        <v>0</v>
      </c>
      <c r="I15" s="47">
        <f t="shared" ref="I15" si="136">+I14+H15</f>
        <v>0</v>
      </c>
      <c r="J15" s="47">
        <f t="shared" ref="J15" si="137">+J14+I15</f>
        <v>0</v>
      </c>
      <c r="K15" s="47">
        <f t="shared" ref="K15" si="138">+K14+J15</f>
        <v>0</v>
      </c>
      <c r="L15" s="47">
        <f t="shared" ref="L15" si="139">+L14+K15</f>
        <v>0</v>
      </c>
      <c r="M15" s="47">
        <f t="shared" ref="M15" si="140">+M14+L15</f>
        <v>0</v>
      </c>
      <c r="N15" s="47">
        <f t="shared" ref="N15" si="141">+N14+M15</f>
        <v>0</v>
      </c>
      <c r="O15" s="47">
        <f t="shared" ref="O15" si="142">+O14+N15</f>
        <v>0</v>
      </c>
      <c r="P15" s="47">
        <f t="shared" ref="P15" si="143">+P14+O15</f>
        <v>0</v>
      </c>
      <c r="Q15" s="47">
        <f t="shared" ref="Q15" si="144">+Q14+P15</f>
        <v>0</v>
      </c>
      <c r="R15" s="47">
        <f t="shared" ref="R15" si="145">+R14+Q15</f>
        <v>0</v>
      </c>
      <c r="S15" s="47">
        <f t="shared" ref="S15" si="146">+S14+R15</f>
        <v>0</v>
      </c>
      <c r="T15" s="47">
        <f t="shared" ref="T15" si="147">+T14+S15</f>
        <v>0</v>
      </c>
      <c r="U15" s="47">
        <f t="shared" ref="U15" si="148">+U14+T15</f>
        <v>0</v>
      </c>
      <c r="V15" s="47">
        <f t="shared" ref="V15" si="149">+V14+U15</f>
        <v>0</v>
      </c>
      <c r="W15" s="47">
        <f t="shared" ref="W15" si="150">+W14+V15</f>
        <v>0</v>
      </c>
      <c r="X15" s="47">
        <f t="shared" ref="X15" si="151">+X14+W15</f>
        <v>0</v>
      </c>
      <c r="Y15" s="47">
        <f t="shared" ref="Y15" si="152">+Y14+X15</f>
        <v>0</v>
      </c>
      <c r="Z15" s="47">
        <f t="shared" ref="Z15" si="153">+Z14+Y15</f>
        <v>0</v>
      </c>
      <c r="AA15" s="47">
        <f t="shared" ref="AA15" si="154">+AA14+Z15</f>
        <v>0</v>
      </c>
      <c r="AB15" s="47">
        <f t="shared" ref="AB15" si="155">+AB14+AA15</f>
        <v>0</v>
      </c>
      <c r="AC15" s="47">
        <f t="shared" ref="AC15" si="156">+AC14+AB15</f>
        <v>0</v>
      </c>
      <c r="AD15" s="47">
        <f t="shared" ref="AD15" si="157">+AD14+AC15</f>
        <v>0</v>
      </c>
      <c r="AE15" s="47">
        <f t="shared" ref="AE15" si="158">+AE14+AD15</f>
        <v>0</v>
      </c>
      <c r="AF15" s="47">
        <f t="shared" ref="AF15" si="159">+AF14+AE15</f>
        <v>0</v>
      </c>
      <c r="AG15" s="47">
        <f t="shared" ref="AG15" si="160">+AG14+AF15</f>
        <v>0</v>
      </c>
      <c r="AH15" s="47">
        <f t="shared" ref="AH15" si="161">+AH14+AG15</f>
        <v>0</v>
      </c>
      <c r="AI15" s="47">
        <f t="shared" ref="AI15" si="162">+AI14+AH15</f>
        <v>0</v>
      </c>
      <c r="AJ15" s="47">
        <f t="shared" ref="AJ15" si="163">+AJ14+AI15</f>
        <v>0</v>
      </c>
      <c r="AK15" s="47">
        <f t="shared" ref="AK15" si="164">+AK14+AJ15</f>
        <v>0</v>
      </c>
      <c r="AL15" s="47">
        <f t="shared" ref="AL15" si="165">+AL14+AK15</f>
        <v>0</v>
      </c>
    </row>
    <row r="16" spans="1:38" ht="20.100000000000001" customHeight="1">
      <c r="A16" s="4"/>
      <c r="B16" s="9" t="s">
        <v>16</v>
      </c>
      <c r="C16" s="6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</row>
    <row r="17" spans="1:251" ht="20.100000000000001" customHeight="1">
      <c r="A17" s="4"/>
      <c r="B17" s="9" t="s">
        <v>17</v>
      </c>
      <c r="C17" s="39"/>
      <c r="D17" s="47">
        <f>+D16</f>
        <v>0</v>
      </c>
      <c r="E17" s="47">
        <f>+E16+D17</f>
        <v>0</v>
      </c>
      <c r="F17" s="47">
        <f t="shared" ref="F17" si="166">+F16+E17</f>
        <v>0</v>
      </c>
      <c r="G17" s="47">
        <f t="shared" ref="G17" si="167">+G16+F17</f>
        <v>0</v>
      </c>
      <c r="H17" s="47">
        <f t="shared" ref="H17" si="168">+H16+G17</f>
        <v>0</v>
      </c>
      <c r="I17" s="47">
        <f t="shared" ref="I17" si="169">+I16+H17</f>
        <v>0</v>
      </c>
      <c r="J17" s="47">
        <f t="shared" ref="J17" si="170">+J16+I17</f>
        <v>0</v>
      </c>
      <c r="K17" s="47">
        <f t="shared" ref="K17" si="171">+K16+J17</f>
        <v>0</v>
      </c>
      <c r="L17" s="47">
        <f t="shared" ref="L17" si="172">+L16+K17</f>
        <v>0</v>
      </c>
      <c r="M17" s="47">
        <f t="shared" ref="M17" si="173">+M16+L17</f>
        <v>0</v>
      </c>
      <c r="N17" s="47">
        <f t="shared" ref="N17" si="174">+N16+M17</f>
        <v>0</v>
      </c>
      <c r="O17" s="47">
        <f t="shared" ref="O17" si="175">+O16+N17</f>
        <v>0</v>
      </c>
      <c r="P17" s="47">
        <f t="shared" ref="P17" si="176">+P16+O17</f>
        <v>0</v>
      </c>
      <c r="Q17" s="47">
        <f t="shared" ref="Q17" si="177">+Q16+P17</f>
        <v>0</v>
      </c>
      <c r="R17" s="47">
        <f t="shared" ref="R17" si="178">+R16+Q17</f>
        <v>0</v>
      </c>
      <c r="S17" s="47">
        <f t="shared" ref="S17" si="179">+S16+R17</f>
        <v>0</v>
      </c>
      <c r="T17" s="47">
        <f t="shared" ref="T17" si="180">+T16+S17</f>
        <v>0</v>
      </c>
      <c r="U17" s="47">
        <f t="shared" ref="U17" si="181">+U16+T17</f>
        <v>0</v>
      </c>
      <c r="V17" s="47">
        <f t="shared" ref="V17" si="182">+V16+U17</f>
        <v>0</v>
      </c>
      <c r="W17" s="47">
        <f t="shared" ref="W17" si="183">+W16+V17</f>
        <v>0</v>
      </c>
      <c r="X17" s="47">
        <f t="shared" ref="X17" si="184">+X16+W17</f>
        <v>0</v>
      </c>
      <c r="Y17" s="47">
        <f t="shared" ref="Y17" si="185">+Y16+X17</f>
        <v>0</v>
      </c>
      <c r="Z17" s="47">
        <f t="shared" ref="Z17" si="186">+Z16+Y17</f>
        <v>0</v>
      </c>
      <c r="AA17" s="47">
        <f t="shared" ref="AA17" si="187">+AA16+Z17</f>
        <v>0</v>
      </c>
      <c r="AB17" s="47">
        <f t="shared" ref="AB17" si="188">+AB16+AA17</f>
        <v>0</v>
      </c>
      <c r="AC17" s="47">
        <f t="shared" ref="AC17" si="189">+AC16+AB17</f>
        <v>0</v>
      </c>
      <c r="AD17" s="47">
        <f t="shared" ref="AD17" si="190">+AD16+AC17</f>
        <v>0</v>
      </c>
      <c r="AE17" s="47">
        <f t="shared" ref="AE17" si="191">+AE16+AD17</f>
        <v>0</v>
      </c>
      <c r="AF17" s="47">
        <f t="shared" ref="AF17" si="192">+AF16+AE17</f>
        <v>0</v>
      </c>
      <c r="AG17" s="47">
        <f t="shared" ref="AG17" si="193">+AG16+AF17</f>
        <v>0</v>
      </c>
      <c r="AH17" s="47">
        <f t="shared" ref="AH17" si="194">+AH16+AG17</f>
        <v>0</v>
      </c>
      <c r="AI17" s="47">
        <f t="shared" ref="AI17" si="195">+AI16+AH17</f>
        <v>0</v>
      </c>
      <c r="AJ17" s="47">
        <f t="shared" ref="AJ17" si="196">+AJ16+AI17</f>
        <v>0</v>
      </c>
      <c r="AK17" s="47">
        <f t="shared" ref="AK17" si="197">+AK16+AJ17</f>
        <v>0</v>
      </c>
      <c r="AL17" s="47">
        <f t="shared" ref="AL17" si="198">+AL16+AK17</f>
        <v>0</v>
      </c>
    </row>
    <row r="18" spans="1:251" ht="20.100000000000001" customHeight="1">
      <c r="A18" s="4"/>
      <c r="B18" s="37"/>
      <c r="C18" s="40"/>
      <c r="D18" s="10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251" ht="20.100000000000001" customHeight="1">
      <c r="A19" s="4"/>
      <c r="B19" s="37" t="s">
        <v>95</v>
      </c>
      <c r="C19" s="40"/>
      <c r="D19" s="47">
        <f>+D4+D6+D8+D10+D12+D14+D16</f>
        <v>2.92</v>
      </c>
      <c r="E19" s="47">
        <f t="shared" ref="E19:AL19" si="199">+E4+E6+E8+E10+E12+E14+E16</f>
        <v>14.6</v>
      </c>
      <c r="F19" s="47">
        <f t="shared" si="199"/>
        <v>14.6</v>
      </c>
      <c r="G19" s="47">
        <f t="shared" si="199"/>
        <v>14.6</v>
      </c>
      <c r="H19" s="47">
        <f t="shared" si="199"/>
        <v>14.6</v>
      </c>
      <c r="I19" s="47">
        <f t="shared" si="199"/>
        <v>13.78</v>
      </c>
      <c r="J19" s="47">
        <f t="shared" si="199"/>
        <v>11.68</v>
      </c>
      <c r="K19" s="47">
        <f t="shared" si="199"/>
        <v>11.68</v>
      </c>
      <c r="L19" s="47">
        <f t="shared" si="199"/>
        <v>11.68</v>
      </c>
      <c r="M19" s="47">
        <f t="shared" si="199"/>
        <v>11.68</v>
      </c>
      <c r="N19" s="47">
        <f t="shared" si="199"/>
        <v>11.68</v>
      </c>
      <c r="O19" s="47">
        <f t="shared" si="199"/>
        <v>11.68</v>
      </c>
      <c r="P19" s="47">
        <f t="shared" si="199"/>
        <v>11.68</v>
      </c>
      <c r="Q19" s="47">
        <f t="shared" si="199"/>
        <v>11.68</v>
      </c>
      <c r="R19" s="47">
        <f t="shared" si="199"/>
        <v>11.68</v>
      </c>
      <c r="S19" s="47">
        <f t="shared" si="199"/>
        <v>11.68</v>
      </c>
      <c r="T19" s="47">
        <f t="shared" si="199"/>
        <v>11.68</v>
      </c>
      <c r="U19" s="47">
        <f t="shared" si="199"/>
        <v>11.68</v>
      </c>
      <c r="V19" s="47">
        <f t="shared" si="199"/>
        <v>11.68</v>
      </c>
      <c r="W19" s="47">
        <f t="shared" si="199"/>
        <v>11.68</v>
      </c>
      <c r="X19" s="47">
        <f t="shared" si="199"/>
        <v>11.68</v>
      </c>
      <c r="Y19" s="47">
        <f t="shared" si="199"/>
        <v>11.68</v>
      </c>
      <c r="Z19" s="47">
        <f t="shared" si="199"/>
        <v>11.68</v>
      </c>
      <c r="AA19" s="47">
        <f t="shared" si="199"/>
        <v>11.68</v>
      </c>
      <c r="AB19" s="47">
        <f t="shared" si="199"/>
        <v>11.68</v>
      </c>
      <c r="AC19" s="47">
        <f t="shared" si="199"/>
        <v>0</v>
      </c>
      <c r="AD19" s="47">
        <f t="shared" si="199"/>
        <v>0</v>
      </c>
      <c r="AE19" s="47">
        <f t="shared" si="199"/>
        <v>0</v>
      </c>
      <c r="AF19" s="47">
        <f t="shared" si="199"/>
        <v>0</v>
      </c>
      <c r="AG19" s="47">
        <f t="shared" si="199"/>
        <v>0</v>
      </c>
      <c r="AH19" s="47">
        <f t="shared" si="199"/>
        <v>0</v>
      </c>
      <c r="AI19" s="47">
        <f t="shared" si="199"/>
        <v>0</v>
      </c>
      <c r="AJ19" s="47">
        <f t="shared" si="199"/>
        <v>0</v>
      </c>
      <c r="AK19" s="47">
        <f t="shared" si="199"/>
        <v>0</v>
      </c>
      <c r="AL19" s="47">
        <f t="shared" si="199"/>
        <v>0</v>
      </c>
    </row>
    <row r="20" spans="1:251" ht="20.100000000000001" customHeight="1">
      <c r="A20" s="4"/>
      <c r="B20" s="9" t="s">
        <v>96</v>
      </c>
      <c r="C20" s="39"/>
      <c r="D20" s="47">
        <f>+D19</f>
        <v>2.92</v>
      </c>
      <c r="E20" s="47">
        <f>+D20+E19</f>
        <v>17.52</v>
      </c>
      <c r="F20" s="47">
        <f t="shared" ref="F20:AL20" si="200">+E20+F19</f>
        <v>32.119999999999997</v>
      </c>
      <c r="G20" s="47">
        <f t="shared" si="200"/>
        <v>46.72</v>
      </c>
      <c r="H20" s="47">
        <f t="shared" si="200"/>
        <v>61.32</v>
      </c>
      <c r="I20" s="47">
        <f t="shared" si="200"/>
        <v>75.099999999999994</v>
      </c>
      <c r="J20" s="47">
        <f t="shared" si="200"/>
        <v>86.78</v>
      </c>
      <c r="K20" s="47">
        <f t="shared" si="200"/>
        <v>98.460000000000008</v>
      </c>
      <c r="L20" s="47">
        <f t="shared" si="200"/>
        <v>110.14000000000001</v>
      </c>
      <c r="M20" s="47">
        <f t="shared" si="200"/>
        <v>121.82000000000002</v>
      </c>
      <c r="N20" s="47">
        <f t="shared" si="200"/>
        <v>133.50000000000003</v>
      </c>
      <c r="O20" s="47">
        <f t="shared" si="200"/>
        <v>145.18000000000004</v>
      </c>
      <c r="P20" s="47">
        <f t="shared" si="200"/>
        <v>156.86000000000004</v>
      </c>
      <c r="Q20" s="47">
        <f t="shared" si="200"/>
        <v>168.54000000000005</v>
      </c>
      <c r="R20" s="47">
        <f t="shared" si="200"/>
        <v>180.22000000000006</v>
      </c>
      <c r="S20" s="47">
        <f t="shared" si="200"/>
        <v>191.90000000000006</v>
      </c>
      <c r="T20" s="47">
        <f t="shared" si="200"/>
        <v>203.58000000000007</v>
      </c>
      <c r="U20" s="47">
        <f t="shared" si="200"/>
        <v>215.26000000000008</v>
      </c>
      <c r="V20" s="47">
        <f t="shared" si="200"/>
        <v>226.94000000000008</v>
      </c>
      <c r="W20" s="47">
        <f t="shared" si="200"/>
        <v>238.62000000000009</v>
      </c>
      <c r="X20" s="47">
        <f t="shared" si="200"/>
        <v>250.3000000000001</v>
      </c>
      <c r="Y20" s="47">
        <f t="shared" si="200"/>
        <v>261.98000000000008</v>
      </c>
      <c r="Z20" s="47">
        <f t="shared" si="200"/>
        <v>273.66000000000008</v>
      </c>
      <c r="AA20" s="47">
        <f t="shared" si="200"/>
        <v>285.34000000000009</v>
      </c>
      <c r="AB20" s="47">
        <f t="shared" si="200"/>
        <v>297.0200000000001</v>
      </c>
      <c r="AC20" s="47">
        <f t="shared" si="200"/>
        <v>297.0200000000001</v>
      </c>
      <c r="AD20" s="47">
        <f t="shared" si="200"/>
        <v>297.0200000000001</v>
      </c>
      <c r="AE20" s="47">
        <f t="shared" si="200"/>
        <v>297.0200000000001</v>
      </c>
      <c r="AF20" s="47">
        <f t="shared" si="200"/>
        <v>297.0200000000001</v>
      </c>
      <c r="AG20" s="47">
        <f t="shared" si="200"/>
        <v>297.0200000000001</v>
      </c>
      <c r="AH20" s="47">
        <f t="shared" si="200"/>
        <v>297.0200000000001</v>
      </c>
      <c r="AI20" s="47">
        <f t="shared" si="200"/>
        <v>297.0200000000001</v>
      </c>
      <c r="AJ20" s="47">
        <f t="shared" si="200"/>
        <v>297.0200000000001</v>
      </c>
      <c r="AK20" s="47">
        <f t="shared" si="200"/>
        <v>297.0200000000001</v>
      </c>
      <c r="AL20" s="47">
        <f t="shared" si="200"/>
        <v>297.0200000000001</v>
      </c>
    </row>
    <row r="21" spans="1:251" ht="20.100000000000001" customHeight="1">
      <c r="A21" s="4"/>
      <c r="B21" s="9" t="s">
        <v>19</v>
      </c>
      <c r="C21" s="65">
        <v>2500000</v>
      </c>
      <c r="D21" s="15">
        <f>$C$21</f>
        <v>2500000</v>
      </c>
      <c r="E21" s="15">
        <f t="shared" ref="E21:I21" si="201">$C$21</f>
        <v>2500000</v>
      </c>
      <c r="F21" s="15">
        <f t="shared" si="201"/>
        <v>2500000</v>
      </c>
      <c r="G21" s="15">
        <f t="shared" si="201"/>
        <v>2500000</v>
      </c>
      <c r="H21" s="15">
        <f t="shared" si="201"/>
        <v>2500000</v>
      </c>
      <c r="I21" s="15">
        <f t="shared" si="201"/>
        <v>2500000</v>
      </c>
      <c r="J21" s="15">
        <f>+I21+(I21*$C$22)</f>
        <v>2550000</v>
      </c>
      <c r="K21" s="15">
        <f t="shared" ref="K21:AL21" si="202">+J21+(J21*$C$22)</f>
        <v>2601000</v>
      </c>
      <c r="L21" s="15">
        <f t="shared" si="202"/>
        <v>2653020</v>
      </c>
      <c r="M21" s="15">
        <f t="shared" si="202"/>
        <v>2706080.4</v>
      </c>
      <c r="N21" s="15">
        <f t="shared" si="202"/>
        <v>2760202.0079999999</v>
      </c>
      <c r="O21" s="15">
        <f t="shared" si="202"/>
        <v>2815406.0481599998</v>
      </c>
      <c r="P21" s="15">
        <f t="shared" si="202"/>
        <v>2871714.1691231998</v>
      </c>
      <c r="Q21" s="15">
        <f t="shared" si="202"/>
        <v>2929148.452505664</v>
      </c>
      <c r="R21" s="15">
        <f t="shared" si="202"/>
        <v>2987731.4215557771</v>
      </c>
      <c r="S21" s="15">
        <f t="shared" si="202"/>
        <v>3047486.0499868928</v>
      </c>
      <c r="T21" s="15">
        <f t="shared" si="202"/>
        <v>3108435.7709866306</v>
      </c>
      <c r="U21" s="15">
        <f t="shared" si="202"/>
        <v>3170604.4864063631</v>
      </c>
      <c r="V21" s="15">
        <f t="shared" si="202"/>
        <v>3234016.5761344903</v>
      </c>
      <c r="W21" s="15">
        <f t="shared" si="202"/>
        <v>3298696.90765718</v>
      </c>
      <c r="X21" s="15">
        <f t="shared" si="202"/>
        <v>3364670.8458103235</v>
      </c>
      <c r="Y21" s="15">
        <f t="shared" si="202"/>
        <v>3431964.26272653</v>
      </c>
      <c r="Z21" s="15">
        <f t="shared" si="202"/>
        <v>3500603.5479810606</v>
      </c>
      <c r="AA21" s="15">
        <f t="shared" si="202"/>
        <v>3570615.6189406817</v>
      </c>
      <c r="AB21" s="15">
        <f t="shared" si="202"/>
        <v>3642027.9313194952</v>
      </c>
      <c r="AC21" s="15">
        <f t="shared" si="202"/>
        <v>3714868.4899458853</v>
      </c>
      <c r="AD21" s="15">
        <f t="shared" si="202"/>
        <v>3789165.859744803</v>
      </c>
      <c r="AE21" s="15">
        <f t="shared" si="202"/>
        <v>3864949.1769396993</v>
      </c>
      <c r="AF21" s="15">
        <f t="shared" si="202"/>
        <v>3942248.1604784932</v>
      </c>
      <c r="AG21" s="15">
        <f t="shared" si="202"/>
        <v>4021093.1236880631</v>
      </c>
      <c r="AH21" s="15">
        <f t="shared" si="202"/>
        <v>4101514.9861618243</v>
      </c>
      <c r="AI21" s="15">
        <f t="shared" si="202"/>
        <v>4183545.2858850607</v>
      </c>
      <c r="AJ21" s="15">
        <f t="shared" si="202"/>
        <v>4267216.1916027619</v>
      </c>
      <c r="AK21" s="15">
        <f t="shared" si="202"/>
        <v>4352560.5154348174</v>
      </c>
      <c r="AL21" s="15">
        <f t="shared" si="202"/>
        <v>4439611.7257435136</v>
      </c>
    </row>
    <row r="22" spans="1:251" ht="20.100000000000001" customHeight="1">
      <c r="A22" s="4"/>
      <c r="B22" s="9" t="s">
        <v>20</v>
      </c>
      <c r="C22" s="58">
        <v>0.02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1:251" s="36" customFormat="1" ht="20.100000000000001" customHeight="1">
      <c r="A23" s="33"/>
      <c r="B23" s="9" t="s">
        <v>22</v>
      </c>
      <c r="C23" s="41"/>
      <c r="D23" s="34">
        <f>+D19*D21</f>
        <v>7300000</v>
      </c>
      <c r="E23" s="34">
        <f t="shared" ref="E23:AL23" si="203">+E19*E21</f>
        <v>36500000</v>
      </c>
      <c r="F23" s="34">
        <f t="shared" si="203"/>
        <v>36500000</v>
      </c>
      <c r="G23" s="34">
        <f t="shared" si="203"/>
        <v>36500000</v>
      </c>
      <c r="H23" s="34">
        <f t="shared" si="203"/>
        <v>36500000</v>
      </c>
      <c r="I23" s="34">
        <f t="shared" si="203"/>
        <v>34450000</v>
      </c>
      <c r="J23" s="34">
        <f t="shared" si="203"/>
        <v>29784000</v>
      </c>
      <c r="K23" s="34">
        <f t="shared" si="203"/>
        <v>30379680</v>
      </c>
      <c r="L23" s="34">
        <f t="shared" si="203"/>
        <v>30987273.599999998</v>
      </c>
      <c r="M23" s="34">
        <f t="shared" si="203"/>
        <v>31607019.071999997</v>
      </c>
      <c r="N23" s="34">
        <f t="shared" si="203"/>
        <v>32239159.453439999</v>
      </c>
      <c r="O23" s="34">
        <f t="shared" si="203"/>
        <v>32883942.642508797</v>
      </c>
      <c r="P23" s="34">
        <f t="shared" si="203"/>
        <v>33541621.495358974</v>
      </c>
      <c r="Q23" s="34">
        <f t="shared" si="203"/>
        <v>34212453.925266154</v>
      </c>
      <c r="R23" s="34">
        <f t="shared" si="203"/>
        <v>34896703.003771476</v>
      </c>
      <c r="S23" s="34">
        <f t="shared" si="203"/>
        <v>35594637.063846909</v>
      </c>
      <c r="T23" s="34">
        <f t="shared" si="203"/>
        <v>36306529.805123843</v>
      </c>
      <c r="U23" s="34">
        <f t="shared" si="203"/>
        <v>37032660.401226319</v>
      </c>
      <c r="V23" s="34">
        <f t="shared" si="203"/>
        <v>37773313.609250844</v>
      </c>
      <c r="W23" s="34">
        <f t="shared" si="203"/>
        <v>38528779.881435864</v>
      </c>
      <c r="X23" s="34">
        <f t="shared" si="203"/>
        <v>39299355.479064576</v>
      </c>
      <c r="Y23" s="34">
        <f t="shared" si="203"/>
        <v>40085342.588645868</v>
      </c>
      <c r="Z23" s="34">
        <f t="shared" si="203"/>
        <v>40887049.440418787</v>
      </c>
      <c r="AA23" s="34">
        <f t="shared" si="203"/>
        <v>41704790.429227158</v>
      </c>
      <c r="AB23" s="34">
        <f t="shared" si="203"/>
        <v>42538886.2378117</v>
      </c>
      <c r="AC23" s="34">
        <f t="shared" si="203"/>
        <v>0</v>
      </c>
      <c r="AD23" s="34">
        <f t="shared" si="203"/>
        <v>0</v>
      </c>
      <c r="AE23" s="34">
        <f t="shared" si="203"/>
        <v>0</v>
      </c>
      <c r="AF23" s="34">
        <f t="shared" si="203"/>
        <v>0</v>
      </c>
      <c r="AG23" s="34">
        <f t="shared" si="203"/>
        <v>0</v>
      </c>
      <c r="AH23" s="34">
        <f t="shared" si="203"/>
        <v>0</v>
      </c>
      <c r="AI23" s="34">
        <f t="shared" si="203"/>
        <v>0</v>
      </c>
      <c r="AJ23" s="34">
        <f t="shared" si="203"/>
        <v>0</v>
      </c>
      <c r="AK23" s="34">
        <f t="shared" si="203"/>
        <v>0</v>
      </c>
      <c r="AL23" s="34">
        <f t="shared" si="203"/>
        <v>0</v>
      </c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</row>
    <row r="24" spans="1:251" ht="20.100000000000001" customHeight="1">
      <c r="A24" s="17"/>
      <c r="B24" s="9"/>
      <c r="C24" s="39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251" ht="20.100000000000001" customHeight="1">
      <c r="A25" s="17"/>
      <c r="B25" s="9" t="s">
        <v>100</v>
      </c>
      <c r="C25" s="39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251" ht="20.100000000000001" customHeight="1">
      <c r="A26" s="17"/>
      <c r="B26" s="9" t="s">
        <v>21</v>
      </c>
      <c r="C26" s="64"/>
      <c r="D26" s="55">
        <v>532900</v>
      </c>
      <c r="E26" s="55">
        <v>532900</v>
      </c>
      <c r="F26" s="55">
        <v>532900</v>
      </c>
      <c r="G26" s="55">
        <v>532900</v>
      </c>
      <c r="H26" s="55">
        <v>532900</v>
      </c>
      <c r="I26" s="55">
        <v>532900</v>
      </c>
      <c r="J26" s="55">
        <v>532900</v>
      </c>
      <c r="K26" s="55">
        <v>532900</v>
      </c>
      <c r="L26" s="55">
        <v>532900</v>
      </c>
      <c r="M26" s="55">
        <v>532900</v>
      </c>
      <c r="N26" s="55">
        <v>532900</v>
      </c>
      <c r="O26" s="55">
        <v>532900</v>
      </c>
      <c r="P26" s="55">
        <v>532900</v>
      </c>
      <c r="Q26" s="55">
        <v>532900</v>
      </c>
      <c r="R26" s="55">
        <v>532900</v>
      </c>
      <c r="S26" s="55">
        <v>532900</v>
      </c>
      <c r="T26" s="55">
        <v>532900</v>
      </c>
      <c r="U26" s="55">
        <v>532900</v>
      </c>
      <c r="V26" s="55">
        <v>532900</v>
      </c>
      <c r="W26" s="55">
        <v>532900</v>
      </c>
      <c r="X26" s="55">
        <v>532900</v>
      </c>
      <c r="Y26" s="55">
        <v>532900</v>
      </c>
      <c r="Z26" s="55">
        <v>532900</v>
      </c>
      <c r="AA26" s="55">
        <v>532900</v>
      </c>
      <c r="AB26" s="55">
        <v>532900</v>
      </c>
      <c r="AC26" s="55">
        <v>532900</v>
      </c>
      <c r="AD26" s="55">
        <v>532900</v>
      </c>
      <c r="AE26" s="55">
        <v>532900</v>
      </c>
      <c r="AF26" s="55">
        <v>532900</v>
      </c>
      <c r="AG26" s="55">
        <v>532900</v>
      </c>
      <c r="AH26" s="55">
        <v>532900</v>
      </c>
      <c r="AI26" s="55">
        <v>532900</v>
      </c>
      <c r="AJ26" s="55">
        <v>532900</v>
      </c>
      <c r="AK26" s="55">
        <v>532900</v>
      </c>
      <c r="AL26" s="55">
        <v>532900</v>
      </c>
    </row>
    <row r="27" spans="1:251" ht="20.100000000000001" customHeight="1">
      <c r="A27" s="17"/>
      <c r="B27" s="9" t="s">
        <v>23</v>
      </c>
      <c r="C27" s="64"/>
      <c r="D27" s="15">
        <f>+D26</f>
        <v>532900</v>
      </c>
      <c r="E27" s="15">
        <f>+D27+E26</f>
        <v>1065800</v>
      </c>
      <c r="F27" s="15">
        <f t="shared" ref="F27:AL27" si="204">+E27+F26</f>
        <v>1598700</v>
      </c>
      <c r="G27" s="15">
        <f t="shared" si="204"/>
        <v>2131600</v>
      </c>
      <c r="H27" s="15">
        <f t="shared" si="204"/>
        <v>2664500</v>
      </c>
      <c r="I27" s="15">
        <f t="shared" si="204"/>
        <v>3197400</v>
      </c>
      <c r="J27" s="15">
        <f t="shared" si="204"/>
        <v>3730300</v>
      </c>
      <c r="K27" s="15">
        <f t="shared" si="204"/>
        <v>4263200</v>
      </c>
      <c r="L27" s="15">
        <f t="shared" si="204"/>
        <v>4796100</v>
      </c>
      <c r="M27" s="15">
        <f t="shared" si="204"/>
        <v>5329000</v>
      </c>
      <c r="N27" s="15">
        <f t="shared" si="204"/>
        <v>5861900</v>
      </c>
      <c r="O27" s="15">
        <f t="shared" si="204"/>
        <v>6394800</v>
      </c>
      <c r="P27" s="15">
        <f t="shared" si="204"/>
        <v>6927700</v>
      </c>
      <c r="Q27" s="15">
        <f t="shared" si="204"/>
        <v>7460600</v>
      </c>
      <c r="R27" s="15">
        <f t="shared" si="204"/>
        <v>7993500</v>
      </c>
      <c r="S27" s="15">
        <f t="shared" si="204"/>
        <v>8526400</v>
      </c>
      <c r="T27" s="15">
        <f t="shared" si="204"/>
        <v>9059300</v>
      </c>
      <c r="U27" s="15">
        <f t="shared" si="204"/>
        <v>9592200</v>
      </c>
      <c r="V27" s="15">
        <f t="shared" si="204"/>
        <v>10125100</v>
      </c>
      <c r="W27" s="15">
        <f t="shared" si="204"/>
        <v>10658000</v>
      </c>
      <c r="X27" s="15">
        <f t="shared" si="204"/>
        <v>11190900</v>
      </c>
      <c r="Y27" s="15">
        <f t="shared" si="204"/>
        <v>11723800</v>
      </c>
      <c r="Z27" s="15">
        <f t="shared" si="204"/>
        <v>12256700</v>
      </c>
      <c r="AA27" s="15">
        <f t="shared" si="204"/>
        <v>12789600</v>
      </c>
      <c r="AB27" s="15">
        <f t="shared" si="204"/>
        <v>13322500</v>
      </c>
      <c r="AC27" s="15">
        <f t="shared" si="204"/>
        <v>13855400</v>
      </c>
      <c r="AD27" s="15">
        <f t="shared" si="204"/>
        <v>14388300</v>
      </c>
      <c r="AE27" s="15">
        <f t="shared" si="204"/>
        <v>14921200</v>
      </c>
      <c r="AF27" s="15">
        <f t="shared" si="204"/>
        <v>15454100</v>
      </c>
      <c r="AG27" s="15">
        <f t="shared" si="204"/>
        <v>15987000</v>
      </c>
      <c r="AH27" s="15">
        <f t="shared" si="204"/>
        <v>16519900</v>
      </c>
      <c r="AI27" s="15">
        <f t="shared" si="204"/>
        <v>17052800</v>
      </c>
      <c r="AJ27" s="15">
        <f t="shared" si="204"/>
        <v>17585700</v>
      </c>
      <c r="AK27" s="15">
        <f t="shared" si="204"/>
        <v>18118600</v>
      </c>
      <c r="AL27" s="15">
        <f t="shared" si="204"/>
        <v>18651500</v>
      </c>
    </row>
    <row r="28" spans="1:251" ht="20.100000000000001" customHeight="1">
      <c r="A28" s="17"/>
      <c r="B28" s="9" t="s">
        <v>7</v>
      </c>
      <c r="C28" s="6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</row>
    <row r="29" spans="1:251" ht="20.100000000000001" customHeight="1">
      <c r="A29" s="17"/>
      <c r="B29" s="9" t="s">
        <v>6</v>
      </c>
      <c r="C29" s="64"/>
      <c r="D29" s="15">
        <f>+D28</f>
        <v>0</v>
      </c>
      <c r="E29" s="15">
        <f>+D29+E28</f>
        <v>0</v>
      </c>
      <c r="F29" s="15">
        <f t="shared" ref="F29" si="205">+E29+F28</f>
        <v>0</v>
      </c>
      <c r="G29" s="15">
        <f t="shared" ref="G29" si="206">+F29+G28</f>
        <v>0</v>
      </c>
      <c r="H29" s="15">
        <f t="shared" ref="H29" si="207">+G29+H28</f>
        <v>0</v>
      </c>
      <c r="I29" s="15">
        <f t="shared" ref="I29" si="208">+H29+I28</f>
        <v>0</v>
      </c>
      <c r="J29" s="15">
        <f t="shared" ref="J29" si="209">+I29+J28</f>
        <v>0</v>
      </c>
      <c r="K29" s="15">
        <f t="shared" ref="K29" si="210">+J29+K28</f>
        <v>0</v>
      </c>
      <c r="L29" s="15">
        <f t="shared" ref="L29" si="211">+K29+L28</f>
        <v>0</v>
      </c>
      <c r="M29" s="15">
        <f t="shared" ref="M29" si="212">+L29+M28</f>
        <v>0</v>
      </c>
      <c r="N29" s="15">
        <f t="shared" ref="N29" si="213">+M29+N28</f>
        <v>0</v>
      </c>
      <c r="O29" s="15">
        <f t="shared" ref="O29" si="214">+N29+O28</f>
        <v>0</v>
      </c>
      <c r="P29" s="15">
        <f t="shared" ref="P29" si="215">+O29+P28</f>
        <v>0</v>
      </c>
      <c r="Q29" s="15">
        <f t="shared" ref="Q29" si="216">+P29+Q28</f>
        <v>0</v>
      </c>
      <c r="R29" s="15">
        <f t="shared" ref="R29" si="217">+Q29+R28</f>
        <v>0</v>
      </c>
      <c r="S29" s="15">
        <f t="shared" ref="S29" si="218">+R29+S28</f>
        <v>0</v>
      </c>
      <c r="T29" s="15">
        <f t="shared" ref="T29" si="219">+S29+T28</f>
        <v>0</v>
      </c>
      <c r="U29" s="15">
        <f t="shared" ref="U29" si="220">+T29+U28</f>
        <v>0</v>
      </c>
      <c r="V29" s="15">
        <f t="shared" ref="V29" si="221">+U29+V28</f>
        <v>0</v>
      </c>
      <c r="W29" s="15">
        <f t="shared" ref="W29" si="222">+V29+W28</f>
        <v>0</v>
      </c>
      <c r="X29" s="15">
        <f t="shared" ref="X29" si="223">+W29+X28</f>
        <v>0</v>
      </c>
      <c r="Y29" s="15">
        <f t="shared" ref="Y29" si="224">+X29+Y28</f>
        <v>0</v>
      </c>
      <c r="Z29" s="15">
        <f t="shared" ref="Z29" si="225">+Y29+Z28</f>
        <v>0</v>
      </c>
      <c r="AA29" s="15">
        <f t="shared" ref="AA29" si="226">+Z29+AA28</f>
        <v>0</v>
      </c>
      <c r="AB29" s="15">
        <f t="shared" ref="AB29" si="227">+AA29+AB28</f>
        <v>0</v>
      </c>
      <c r="AC29" s="15">
        <f t="shared" ref="AC29" si="228">+AB29+AC28</f>
        <v>0</v>
      </c>
      <c r="AD29" s="15">
        <f t="shared" ref="AD29" si="229">+AC29+AD28</f>
        <v>0</v>
      </c>
      <c r="AE29" s="15">
        <f t="shared" ref="AE29" si="230">+AD29+AE28</f>
        <v>0</v>
      </c>
      <c r="AF29" s="15">
        <f t="shared" ref="AF29" si="231">+AE29+AF28</f>
        <v>0</v>
      </c>
      <c r="AG29" s="15">
        <f t="shared" ref="AG29" si="232">+AF29+AG28</f>
        <v>0</v>
      </c>
      <c r="AH29" s="15">
        <f t="shared" ref="AH29" si="233">+AG29+AH28</f>
        <v>0</v>
      </c>
      <c r="AI29" s="15">
        <f t="shared" ref="AI29" si="234">+AH29+AI28</f>
        <v>0</v>
      </c>
      <c r="AJ29" s="15">
        <f t="shared" ref="AJ29" si="235">+AI29+AJ28</f>
        <v>0</v>
      </c>
      <c r="AK29" s="15">
        <f t="shared" ref="AK29" si="236">+AJ29+AK28</f>
        <v>0</v>
      </c>
      <c r="AL29" s="15">
        <f t="shared" ref="AL29" si="237">+AK29+AL28</f>
        <v>0</v>
      </c>
    </row>
    <row r="30" spans="1:251" ht="20.100000000000001" customHeight="1">
      <c r="A30" s="17"/>
      <c r="B30" s="9" t="s">
        <v>8</v>
      </c>
      <c r="C30" s="64"/>
      <c r="D30" s="55"/>
      <c r="E30" s="55">
        <v>401500</v>
      </c>
      <c r="F30" s="55">
        <v>401500</v>
      </c>
      <c r="G30" s="55">
        <v>401500</v>
      </c>
      <c r="H30" s="55">
        <v>401500</v>
      </c>
      <c r="I30" s="55">
        <v>401500</v>
      </c>
      <c r="J30" s="55">
        <v>401500</v>
      </c>
      <c r="K30" s="55">
        <v>401500</v>
      </c>
      <c r="L30" s="55">
        <v>401500</v>
      </c>
      <c r="M30" s="55">
        <v>401500</v>
      </c>
      <c r="N30" s="55">
        <v>401500</v>
      </c>
      <c r="O30" s="55">
        <v>401500</v>
      </c>
      <c r="P30" s="55">
        <v>401500</v>
      </c>
      <c r="Q30" s="55">
        <v>401500</v>
      </c>
      <c r="R30" s="55">
        <v>401500</v>
      </c>
      <c r="S30" s="55">
        <v>401500</v>
      </c>
      <c r="T30" s="55">
        <v>401500</v>
      </c>
      <c r="U30" s="55">
        <v>401500</v>
      </c>
      <c r="V30" s="55">
        <v>401500</v>
      </c>
      <c r="W30" s="55">
        <v>401500</v>
      </c>
      <c r="X30" s="55">
        <v>401500</v>
      </c>
      <c r="Y30" s="55">
        <v>401500</v>
      </c>
      <c r="Z30" s="55">
        <v>401500</v>
      </c>
      <c r="AA30" s="55">
        <v>401500</v>
      </c>
      <c r="AB30" s="55">
        <v>401500</v>
      </c>
      <c r="AC30" s="55"/>
      <c r="AD30" s="55"/>
      <c r="AE30" s="55"/>
      <c r="AF30" s="55"/>
      <c r="AG30" s="55"/>
      <c r="AH30" s="55"/>
      <c r="AI30" s="55"/>
      <c r="AJ30" s="55"/>
      <c r="AK30" s="55"/>
      <c r="AL30" s="55"/>
    </row>
    <row r="31" spans="1:251" ht="20.100000000000001" customHeight="1">
      <c r="A31" s="17"/>
      <c r="B31" s="9" t="s">
        <v>9</v>
      </c>
      <c r="C31" s="64"/>
      <c r="D31" s="15">
        <f>+D30</f>
        <v>0</v>
      </c>
      <c r="E31" s="15">
        <f>+D31+E30</f>
        <v>401500</v>
      </c>
      <c r="F31" s="15">
        <f t="shared" ref="F31" si="238">+E31+F30</f>
        <v>803000</v>
      </c>
      <c r="G31" s="15">
        <f t="shared" ref="G31" si="239">+F31+G30</f>
        <v>1204500</v>
      </c>
      <c r="H31" s="15">
        <f t="shared" ref="H31" si="240">+G31+H30</f>
        <v>1606000</v>
      </c>
      <c r="I31" s="15">
        <f t="shared" ref="I31" si="241">+H31+I30</f>
        <v>2007500</v>
      </c>
      <c r="J31" s="15">
        <f t="shared" ref="J31" si="242">+I31+J30</f>
        <v>2409000</v>
      </c>
      <c r="K31" s="15">
        <f t="shared" ref="K31" si="243">+J31+K30</f>
        <v>2810500</v>
      </c>
      <c r="L31" s="15">
        <f t="shared" ref="L31" si="244">+K31+L30</f>
        <v>3212000</v>
      </c>
      <c r="M31" s="15">
        <f t="shared" ref="M31" si="245">+L31+M30</f>
        <v>3613500</v>
      </c>
      <c r="N31" s="15">
        <f t="shared" ref="N31" si="246">+M31+N30</f>
        <v>4015000</v>
      </c>
      <c r="O31" s="15">
        <f t="shared" ref="O31" si="247">+N31+O30</f>
        <v>4416500</v>
      </c>
      <c r="P31" s="15">
        <f t="shared" ref="P31" si="248">+O31+P30</f>
        <v>4818000</v>
      </c>
      <c r="Q31" s="15">
        <f t="shared" ref="Q31" si="249">+P31+Q30</f>
        <v>5219500</v>
      </c>
      <c r="R31" s="15">
        <f t="shared" ref="R31" si="250">+Q31+R30</f>
        <v>5621000</v>
      </c>
      <c r="S31" s="15">
        <f t="shared" ref="S31" si="251">+R31+S30</f>
        <v>6022500</v>
      </c>
      <c r="T31" s="15">
        <f t="shared" ref="T31" si="252">+S31+T30</f>
        <v>6424000</v>
      </c>
      <c r="U31" s="15">
        <f t="shared" ref="U31" si="253">+T31+U30</f>
        <v>6825500</v>
      </c>
      <c r="V31" s="15">
        <f t="shared" ref="V31" si="254">+U31+V30</f>
        <v>7227000</v>
      </c>
      <c r="W31" s="15">
        <f t="shared" ref="W31" si="255">+V31+W30</f>
        <v>7628500</v>
      </c>
      <c r="X31" s="15">
        <f t="shared" ref="X31" si="256">+W31+X30</f>
        <v>8030000</v>
      </c>
      <c r="Y31" s="15">
        <f t="shared" ref="Y31" si="257">+X31+Y30</f>
        <v>8431500</v>
      </c>
      <c r="Z31" s="15">
        <f t="shared" ref="Z31" si="258">+Y31+Z30</f>
        <v>8833000</v>
      </c>
      <c r="AA31" s="15">
        <f t="shared" ref="AA31" si="259">+Z31+AA30</f>
        <v>9234500</v>
      </c>
      <c r="AB31" s="15">
        <f t="shared" ref="AB31" si="260">+AA31+AB30</f>
        <v>9636000</v>
      </c>
      <c r="AC31" s="15">
        <f t="shared" ref="AC31" si="261">+AB31+AC30</f>
        <v>9636000</v>
      </c>
      <c r="AD31" s="15">
        <f t="shared" ref="AD31" si="262">+AC31+AD30</f>
        <v>9636000</v>
      </c>
      <c r="AE31" s="15">
        <f t="shared" ref="AE31" si="263">+AD31+AE30</f>
        <v>9636000</v>
      </c>
      <c r="AF31" s="15">
        <f t="shared" ref="AF31" si="264">+AE31+AF30</f>
        <v>9636000</v>
      </c>
      <c r="AG31" s="15">
        <f t="shared" ref="AG31" si="265">+AF31+AG30</f>
        <v>9636000</v>
      </c>
      <c r="AH31" s="15">
        <f t="shared" ref="AH31" si="266">+AG31+AH30</f>
        <v>9636000</v>
      </c>
      <c r="AI31" s="15">
        <f t="shared" ref="AI31" si="267">+AH31+AI30</f>
        <v>9636000</v>
      </c>
      <c r="AJ31" s="15">
        <f t="shared" ref="AJ31" si="268">+AI31+AJ30</f>
        <v>9636000</v>
      </c>
      <c r="AK31" s="15">
        <f t="shared" ref="AK31" si="269">+AJ31+AK30</f>
        <v>9636000</v>
      </c>
      <c r="AL31" s="15">
        <f t="shared" ref="AL31" si="270">+AK31+AL30</f>
        <v>9636000</v>
      </c>
    </row>
    <row r="32" spans="1:251" ht="20.100000000000001" customHeight="1">
      <c r="A32" s="17"/>
      <c r="B32" s="9" t="s">
        <v>10</v>
      </c>
      <c r="C32" s="6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</row>
    <row r="33" spans="1:251" ht="20.100000000000001" customHeight="1">
      <c r="A33" s="17"/>
      <c r="B33" s="9" t="s">
        <v>11</v>
      </c>
      <c r="C33" s="64"/>
      <c r="D33" s="15">
        <f>+D32</f>
        <v>0</v>
      </c>
      <c r="E33" s="15">
        <f>+D33+E32</f>
        <v>0</v>
      </c>
      <c r="F33" s="15">
        <f t="shared" ref="F33" si="271">+E33+F32</f>
        <v>0</v>
      </c>
      <c r="G33" s="15">
        <f t="shared" ref="G33" si="272">+F33+G32</f>
        <v>0</v>
      </c>
      <c r="H33" s="15">
        <f t="shared" ref="H33" si="273">+G33+H32</f>
        <v>0</v>
      </c>
      <c r="I33" s="15">
        <f t="shared" ref="I33" si="274">+H33+I32</f>
        <v>0</v>
      </c>
      <c r="J33" s="15">
        <f t="shared" ref="J33" si="275">+I33+J32</f>
        <v>0</v>
      </c>
      <c r="K33" s="15">
        <f t="shared" ref="K33" si="276">+J33+K32</f>
        <v>0</v>
      </c>
      <c r="L33" s="15">
        <f t="shared" ref="L33" si="277">+K33+L32</f>
        <v>0</v>
      </c>
      <c r="M33" s="15">
        <f t="shared" ref="M33" si="278">+L33+M32</f>
        <v>0</v>
      </c>
      <c r="N33" s="15">
        <f t="shared" ref="N33" si="279">+M33+N32</f>
        <v>0</v>
      </c>
      <c r="O33" s="15">
        <f t="shared" ref="O33" si="280">+N33+O32</f>
        <v>0</v>
      </c>
      <c r="P33" s="15">
        <f t="shared" ref="P33" si="281">+O33+P32</f>
        <v>0</v>
      </c>
      <c r="Q33" s="15">
        <f t="shared" ref="Q33" si="282">+P33+Q32</f>
        <v>0</v>
      </c>
      <c r="R33" s="15">
        <f t="shared" ref="R33" si="283">+Q33+R32</f>
        <v>0</v>
      </c>
      <c r="S33" s="15">
        <f t="shared" ref="S33" si="284">+R33+S32</f>
        <v>0</v>
      </c>
      <c r="T33" s="15">
        <f t="shared" ref="T33" si="285">+S33+T32</f>
        <v>0</v>
      </c>
      <c r="U33" s="15">
        <f t="shared" ref="U33" si="286">+T33+U32</f>
        <v>0</v>
      </c>
      <c r="V33" s="15">
        <f t="shared" ref="V33" si="287">+U33+V32</f>
        <v>0</v>
      </c>
      <c r="W33" s="15">
        <f t="shared" ref="W33" si="288">+V33+W32</f>
        <v>0</v>
      </c>
      <c r="X33" s="15">
        <f t="shared" ref="X33" si="289">+W33+X32</f>
        <v>0</v>
      </c>
      <c r="Y33" s="15">
        <f t="shared" ref="Y33" si="290">+X33+Y32</f>
        <v>0</v>
      </c>
      <c r="Z33" s="15">
        <f t="shared" ref="Z33" si="291">+Y33+Z32</f>
        <v>0</v>
      </c>
      <c r="AA33" s="15">
        <f t="shared" ref="AA33" si="292">+Z33+AA32</f>
        <v>0</v>
      </c>
      <c r="AB33" s="15">
        <f t="shared" ref="AB33" si="293">+AA33+AB32</f>
        <v>0</v>
      </c>
      <c r="AC33" s="15">
        <f t="shared" ref="AC33" si="294">+AB33+AC32</f>
        <v>0</v>
      </c>
      <c r="AD33" s="15">
        <f t="shared" ref="AD33" si="295">+AC33+AD32</f>
        <v>0</v>
      </c>
      <c r="AE33" s="15">
        <f t="shared" ref="AE33" si="296">+AD33+AE32</f>
        <v>0</v>
      </c>
      <c r="AF33" s="15">
        <f t="shared" ref="AF33" si="297">+AE33+AF32</f>
        <v>0</v>
      </c>
      <c r="AG33" s="15">
        <f t="shared" ref="AG33" si="298">+AF33+AG32</f>
        <v>0</v>
      </c>
      <c r="AH33" s="15">
        <f t="shared" ref="AH33" si="299">+AG33+AH32</f>
        <v>0</v>
      </c>
      <c r="AI33" s="15">
        <f t="shared" ref="AI33" si="300">+AH33+AI32</f>
        <v>0</v>
      </c>
      <c r="AJ33" s="15">
        <f t="shared" ref="AJ33" si="301">+AI33+AJ32</f>
        <v>0</v>
      </c>
      <c r="AK33" s="15">
        <f t="shared" ref="AK33" si="302">+AJ33+AK32</f>
        <v>0</v>
      </c>
      <c r="AL33" s="15">
        <f t="shared" ref="AL33" si="303">+AK33+AL32</f>
        <v>0</v>
      </c>
    </row>
    <row r="34" spans="1:251" ht="20.100000000000001" customHeight="1">
      <c r="A34" s="17"/>
      <c r="B34" s="9" t="s">
        <v>98</v>
      </c>
      <c r="C34" s="6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</row>
    <row r="35" spans="1:251" ht="20.100000000000001" customHeight="1">
      <c r="A35" s="17"/>
      <c r="B35" s="9" t="s">
        <v>99</v>
      </c>
      <c r="C35" s="64"/>
      <c r="D35" s="15">
        <f>+D34</f>
        <v>0</v>
      </c>
      <c r="E35" s="15">
        <f>+D35+E34</f>
        <v>0</v>
      </c>
      <c r="F35" s="15">
        <f t="shared" ref="F35" si="304">+E35+F34</f>
        <v>0</v>
      </c>
      <c r="G35" s="15">
        <f t="shared" ref="G35" si="305">+F35+G34</f>
        <v>0</v>
      </c>
      <c r="H35" s="15">
        <f t="shared" ref="H35" si="306">+G35+H34</f>
        <v>0</v>
      </c>
      <c r="I35" s="15">
        <f t="shared" ref="I35" si="307">+H35+I34</f>
        <v>0</v>
      </c>
      <c r="J35" s="15">
        <f t="shared" ref="J35" si="308">+I35+J34</f>
        <v>0</v>
      </c>
      <c r="K35" s="15">
        <f t="shared" ref="K35" si="309">+J35+K34</f>
        <v>0</v>
      </c>
      <c r="L35" s="15">
        <f t="shared" ref="L35" si="310">+K35+L34</f>
        <v>0</v>
      </c>
      <c r="M35" s="15">
        <f t="shared" ref="M35" si="311">+L35+M34</f>
        <v>0</v>
      </c>
      <c r="N35" s="15">
        <f t="shared" ref="N35" si="312">+M35+N34</f>
        <v>0</v>
      </c>
      <c r="O35" s="15">
        <f t="shared" ref="O35" si="313">+N35+O34</f>
        <v>0</v>
      </c>
      <c r="P35" s="15">
        <f t="shared" ref="P35" si="314">+O35+P34</f>
        <v>0</v>
      </c>
      <c r="Q35" s="15">
        <f t="shared" ref="Q35" si="315">+P35+Q34</f>
        <v>0</v>
      </c>
      <c r="R35" s="15">
        <f t="shared" ref="R35" si="316">+Q35+R34</f>
        <v>0</v>
      </c>
      <c r="S35" s="15">
        <f t="shared" ref="S35" si="317">+R35+S34</f>
        <v>0</v>
      </c>
      <c r="T35" s="15">
        <f t="shared" ref="T35" si="318">+S35+T34</f>
        <v>0</v>
      </c>
      <c r="U35" s="15">
        <f t="shared" ref="U35" si="319">+T35+U34</f>
        <v>0</v>
      </c>
      <c r="V35" s="15">
        <f t="shared" ref="V35" si="320">+U35+V34</f>
        <v>0</v>
      </c>
      <c r="W35" s="15">
        <f t="shared" ref="W35" si="321">+V35+W34</f>
        <v>0</v>
      </c>
      <c r="X35" s="15">
        <f t="shared" ref="X35" si="322">+W35+X34</f>
        <v>0</v>
      </c>
      <c r="Y35" s="15">
        <f t="shared" ref="Y35" si="323">+X35+Y34</f>
        <v>0</v>
      </c>
      <c r="Z35" s="15">
        <f t="shared" ref="Z35" si="324">+Y35+Z34</f>
        <v>0</v>
      </c>
      <c r="AA35" s="15">
        <f t="shared" ref="AA35" si="325">+Z35+AA34</f>
        <v>0</v>
      </c>
      <c r="AB35" s="15">
        <f t="shared" ref="AB35" si="326">+AA35+AB34</f>
        <v>0</v>
      </c>
      <c r="AC35" s="15">
        <f t="shared" ref="AC35" si="327">+AB35+AC34</f>
        <v>0</v>
      </c>
      <c r="AD35" s="15">
        <f t="shared" ref="AD35" si="328">+AC35+AD34</f>
        <v>0</v>
      </c>
      <c r="AE35" s="15">
        <f t="shared" ref="AE35" si="329">+AD35+AE34</f>
        <v>0</v>
      </c>
      <c r="AF35" s="15">
        <f t="shared" ref="AF35" si="330">+AE35+AF34</f>
        <v>0</v>
      </c>
      <c r="AG35" s="15">
        <f t="shared" ref="AG35" si="331">+AF35+AG34</f>
        <v>0</v>
      </c>
      <c r="AH35" s="15">
        <f t="shared" ref="AH35" si="332">+AG35+AH34</f>
        <v>0</v>
      </c>
      <c r="AI35" s="15">
        <f t="shared" ref="AI35" si="333">+AH35+AI34</f>
        <v>0</v>
      </c>
      <c r="AJ35" s="15">
        <f t="shared" ref="AJ35" si="334">+AI35+AJ34</f>
        <v>0</v>
      </c>
      <c r="AK35" s="15">
        <f t="shared" ref="AK35" si="335">+AJ35+AK34</f>
        <v>0</v>
      </c>
      <c r="AL35" s="15">
        <f t="shared" ref="AL35" si="336">+AK35+AL34</f>
        <v>0</v>
      </c>
    </row>
    <row r="36" spans="1:251" ht="20.100000000000001" customHeight="1">
      <c r="A36" s="17"/>
      <c r="B36" s="9" t="s">
        <v>12</v>
      </c>
      <c r="C36" s="6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</row>
    <row r="37" spans="1:251" ht="20.100000000000001" customHeight="1">
      <c r="A37" s="17"/>
      <c r="B37" s="9" t="s">
        <v>13</v>
      </c>
      <c r="C37" s="64"/>
      <c r="D37" s="15">
        <f>+D36</f>
        <v>0</v>
      </c>
      <c r="E37" s="15">
        <f>+D37+E36</f>
        <v>0</v>
      </c>
      <c r="F37" s="15">
        <f t="shared" ref="F37" si="337">+E37+F36</f>
        <v>0</v>
      </c>
      <c r="G37" s="15">
        <f t="shared" ref="G37" si="338">+F37+G36</f>
        <v>0</v>
      </c>
      <c r="H37" s="15">
        <f t="shared" ref="H37" si="339">+G37+H36</f>
        <v>0</v>
      </c>
      <c r="I37" s="15">
        <f t="shared" ref="I37" si="340">+H37+I36</f>
        <v>0</v>
      </c>
      <c r="J37" s="15">
        <f t="shared" ref="J37" si="341">+I37+J36</f>
        <v>0</v>
      </c>
      <c r="K37" s="15">
        <f t="shared" ref="K37" si="342">+J37+K36</f>
        <v>0</v>
      </c>
      <c r="L37" s="15">
        <f t="shared" ref="L37" si="343">+K37+L36</f>
        <v>0</v>
      </c>
      <c r="M37" s="15">
        <f t="shared" ref="M37" si="344">+L37+M36</f>
        <v>0</v>
      </c>
      <c r="N37" s="15">
        <f t="shared" ref="N37" si="345">+M37+N36</f>
        <v>0</v>
      </c>
      <c r="O37" s="15">
        <f t="shared" ref="O37" si="346">+N37+O36</f>
        <v>0</v>
      </c>
      <c r="P37" s="15">
        <f t="shared" ref="P37" si="347">+O37+P36</f>
        <v>0</v>
      </c>
      <c r="Q37" s="15">
        <f t="shared" ref="Q37" si="348">+P37+Q36</f>
        <v>0</v>
      </c>
      <c r="R37" s="15">
        <f t="shared" ref="R37" si="349">+Q37+R36</f>
        <v>0</v>
      </c>
      <c r="S37" s="15">
        <f t="shared" ref="S37" si="350">+R37+S36</f>
        <v>0</v>
      </c>
      <c r="T37" s="15">
        <f t="shared" ref="T37" si="351">+S37+T36</f>
        <v>0</v>
      </c>
      <c r="U37" s="15">
        <f t="shared" ref="U37" si="352">+T37+U36</f>
        <v>0</v>
      </c>
      <c r="V37" s="15">
        <f t="shared" ref="V37" si="353">+U37+V36</f>
        <v>0</v>
      </c>
      <c r="W37" s="15">
        <f t="shared" ref="W37" si="354">+V37+W36</f>
        <v>0</v>
      </c>
      <c r="X37" s="15">
        <f t="shared" ref="X37" si="355">+W37+X36</f>
        <v>0</v>
      </c>
      <c r="Y37" s="15">
        <f t="shared" ref="Y37" si="356">+X37+Y36</f>
        <v>0</v>
      </c>
      <c r="Z37" s="15">
        <f t="shared" ref="Z37" si="357">+Y37+Z36</f>
        <v>0</v>
      </c>
      <c r="AA37" s="15">
        <f t="shared" ref="AA37" si="358">+Z37+AA36</f>
        <v>0</v>
      </c>
      <c r="AB37" s="15">
        <f t="shared" ref="AB37" si="359">+AA37+AB36</f>
        <v>0</v>
      </c>
      <c r="AC37" s="15">
        <f t="shared" ref="AC37" si="360">+AB37+AC36</f>
        <v>0</v>
      </c>
      <c r="AD37" s="15">
        <f t="shared" ref="AD37" si="361">+AC37+AD36</f>
        <v>0</v>
      </c>
      <c r="AE37" s="15">
        <f t="shared" ref="AE37" si="362">+AD37+AE36</f>
        <v>0</v>
      </c>
      <c r="AF37" s="15">
        <f t="shared" ref="AF37" si="363">+AE37+AF36</f>
        <v>0</v>
      </c>
      <c r="AG37" s="15">
        <f t="shared" ref="AG37" si="364">+AF37+AG36</f>
        <v>0</v>
      </c>
      <c r="AH37" s="15">
        <f t="shared" ref="AH37" si="365">+AG37+AH36</f>
        <v>0</v>
      </c>
      <c r="AI37" s="15">
        <f t="shared" ref="AI37" si="366">+AH37+AI36</f>
        <v>0</v>
      </c>
      <c r="AJ37" s="15">
        <f t="shared" ref="AJ37" si="367">+AI37+AJ36</f>
        <v>0</v>
      </c>
      <c r="AK37" s="15">
        <f t="shared" ref="AK37" si="368">+AJ37+AK36</f>
        <v>0</v>
      </c>
      <c r="AL37" s="15">
        <f t="shared" ref="AL37" si="369">+AK37+AL36</f>
        <v>0</v>
      </c>
    </row>
    <row r="38" spans="1:251" ht="20.100000000000001" customHeight="1">
      <c r="A38" s="17"/>
      <c r="B38" s="9" t="s">
        <v>14</v>
      </c>
      <c r="C38" s="6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</row>
    <row r="39" spans="1:251" ht="20.100000000000001" customHeight="1">
      <c r="A39" s="17"/>
      <c r="B39" s="9" t="s">
        <v>15</v>
      </c>
      <c r="C39" s="64"/>
      <c r="D39" s="15">
        <f>+D38</f>
        <v>0</v>
      </c>
      <c r="E39" s="15">
        <f>+D39+E38</f>
        <v>0</v>
      </c>
      <c r="F39" s="15">
        <f t="shared" ref="F39" si="370">+E39+F38</f>
        <v>0</v>
      </c>
      <c r="G39" s="15">
        <f t="shared" ref="G39" si="371">+F39+G38</f>
        <v>0</v>
      </c>
      <c r="H39" s="15">
        <f t="shared" ref="H39" si="372">+G39+H38</f>
        <v>0</v>
      </c>
      <c r="I39" s="15">
        <f t="shared" ref="I39" si="373">+H39+I38</f>
        <v>0</v>
      </c>
      <c r="J39" s="15">
        <f t="shared" ref="J39" si="374">+I39+J38</f>
        <v>0</v>
      </c>
      <c r="K39" s="15">
        <f t="shared" ref="K39" si="375">+J39+K38</f>
        <v>0</v>
      </c>
      <c r="L39" s="15">
        <f t="shared" ref="L39" si="376">+K39+L38</f>
        <v>0</v>
      </c>
      <c r="M39" s="15">
        <f t="shared" ref="M39" si="377">+L39+M38</f>
        <v>0</v>
      </c>
      <c r="N39" s="15">
        <f t="shared" ref="N39" si="378">+M39+N38</f>
        <v>0</v>
      </c>
      <c r="O39" s="15">
        <f t="shared" ref="O39" si="379">+N39+O38</f>
        <v>0</v>
      </c>
      <c r="P39" s="15">
        <f t="shared" ref="P39" si="380">+O39+P38</f>
        <v>0</v>
      </c>
      <c r="Q39" s="15">
        <f t="shared" ref="Q39" si="381">+P39+Q38</f>
        <v>0</v>
      </c>
      <c r="R39" s="15">
        <f t="shared" ref="R39" si="382">+Q39+R38</f>
        <v>0</v>
      </c>
      <c r="S39" s="15">
        <f t="shared" ref="S39" si="383">+R39+S38</f>
        <v>0</v>
      </c>
      <c r="T39" s="15">
        <f t="shared" ref="T39" si="384">+S39+T38</f>
        <v>0</v>
      </c>
      <c r="U39" s="15">
        <f t="shared" ref="U39" si="385">+T39+U38</f>
        <v>0</v>
      </c>
      <c r="V39" s="15">
        <f t="shared" ref="V39" si="386">+U39+V38</f>
        <v>0</v>
      </c>
      <c r="W39" s="15">
        <f t="shared" ref="W39" si="387">+V39+W38</f>
        <v>0</v>
      </c>
      <c r="X39" s="15">
        <f t="shared" ref="X39" si="388">+W39+X38</f>
        <v>0</v>
      </c>
      <c r="Y39" s="15">
        <f t="shared" ref="Y39" si="389">+X39+Y38</f>
        <v>0</v>
      </c>
      <c r="Z39" s="15">
        <f t="shared" ref="Z39" si="390">+Y39+Z38</f>
        <v>0</v>
      </c>
      <c r="AA39" s="15">
        <f t="shared" ref="AA39" si="391">+Z39+AA38</f>
        <v>0</v>
      </c>
      <c r="AB39" s="15">
        <f t="shared" ref="AB39" si="392">+AA39+AB38</f>
        <v>0</v>
      </c>
      <c r="AC39" s="15">
        <f t="shared" ref="AC39" si="393">+AB39+AC38</f>
        <v>0</v>
      </c>
      <c r="AD39" s="15">
        <f t="shared" ref="AD39" si="394">+AC39+AD38</f>
        <v>0</v>
      </c>
      <c r="AE39" s="15">
        <f t="shared" ref="AE39" si="395">+AD39+AE38</f>
        <v>0</v>
      </c>
      <c r="AF39" s="15">
        <f t="shared" ref="AF39" si="396">+AE39+AF38</f>
        <v>0</v>
      </c>
      <c r="AG39" s="15">
        <f t="shared" ref="AG39" si="397">+AF39+AG38</f>
        <v>0</v>
      </c>
      <c r="AH39" s="15">
        <f t="shared" ref="AH39" si="398">+AG39+AH38</f>
        <v>0</v>
      </c>
      <c r="AI39" s="15">
        <f t="shared" ref="AI39" si="399">+AH39+AI38</f>
        <v>0</v>
      </c>
      <c r="AJ39" s="15">
        <f t="shared" ref="AJ39" si="400">+AI39+AJ38</f>
        <v>0</v>
      </c>
      <c r="AK39" s="15">
        <f t="shared" ref="AK39" si="401">+AJ39+AK38</f>
        <v>0</v>
      </c>
      <c r="AL39" s="15">
        <f t="shared" ref="AL39" si="402">+AK39+AL38</f>
        <v>0</v>
      </c>
    </row>
    <row r="40" spans="1:251" ht="20.100000000000001" customHeight="1">
      <c r="A40" s="17"/>
      <c r="B40" s="9" t="s">
        <v>16</v>
      </c>
      <c r="C40" s="64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</row>
    <row r="41" spans="1:251" ht="20.100000000000001" customHeight="1">
      <c r="A41" s="17"/>
      <c r="B41" s="9" t="s">
        <v>17</v>
      </c>
      <c r="C41" s="39"/>
      <c r="D41" s="15">
        <f>+D40</f>
        <v>0</v>
      </c>
      <c r="E41" s="15">
        <f>+D41+E40</f>
        <v>0</v>
      </c>
      <c r="F41" s="15">
        <f t="shared" ref="F41" si="403">+E41+F40</f>
        <v>0</v>
      </c>
      <c r="G41" s="15">
        <f t="shared" ref="G41" si="404">+F41+G40</f>
        <v>0</v>
      </c>
      <c r="H41" s="15">
        <f t="shared" ref="H41" si="405">+G41+H40</f>
        <v>0</v>
      </c>
      <c r="I41" s="15">
        <f t="shared" ref="I41" si="406">+H41+I40</f>
        <v>0</v>
      </c>
      <c r="J41" s="15">
        <f t="shared" ref="J41" si="407">+I41+J40</f>
        <v>0</v>
      </c>
      <c r="K41" s="15">
        <f t="shared" ref="K41" si="408">+J41+K40</f>
        <v>0</v>
      </c>
      <c r="L41" s="15">
        <f t="shared" ref="L41" si="409">+K41+L40</f>
        <v>0</v>
      </c>
      <c r="M41" s="15">
        <f t="shared" ref="M41" si="410">+L41+M40</f>
        <v>0</v>
      </c>
      <c r="N41" s="15">
        <f t="shared" ref="N41" si="411">+M41+N40</f>
        <v>0</v>
      </c>
      <c r="O41" s="15">
        <f t="shared" ref="O41" si="412">+N41+O40</f>
        <v>0</v>
      </c>
      <c r="P41" s="15">
        <f t="shared" ref="P41" si="413">+O41+P40</f>
        <v>0</v>
      </c>
      <c r="Q41" s="15">
        <f t="shared" ref="Q41" si="414">+P41+Q40</f>
        <v>0</v>
      </c>
      <c r="R41" s="15">
        <f t="shared" ref="R41" si="415">+Q41+R40</f>
        <v>0</v>
      </c>
      <c r="S41" s="15">
        <f t="shared" ref="S41" si="416">+R41+S40</f>
        <v>0</v>
      </c>
      <c r="T41" s="15">
        <f t="shared" ref="T41" si="417">+S41+T40</f>
        <v>0</v>
      </c>
      <c r="U41" s="15">
        <f t="shared" ref="U41" si="418">+T41+U40</f>
        <v>0</v>
      </c>
      <c r="V41" s="15">
        <f t="shared" ref="V41" si="419">+U41+V40</f>
        <v>0</v>
      </c>
      <c r="W41" s="15">
        <f t="shared" ref="W41" si="420">+V41+W40</f>
        <v>0</v>
      </c>
      <c r="X41" s="15">
        <f t="shared" ref="X41" si="421">+W41+X40</f>
        <v>0</v>
      </c>
      <c r="Y41" s="15">
        <f t="shared" ref="Y41" si="422">+X41+Y40</f>
        <v>0</v>
      </c>
      <c r="Z41" s="15">
        <f t="shared" ref="Z41" si="423">+Y41+Z40</f>
        <v>0</v>
      </c>
      <c r="AA41" s="15">
        <f t="shared" ref="AA41" si="424">+Z41+AA40</f>
        <v>0</v>
      </c>
      <c r="AB41" s="15">
        <f t="shared" ref="AB41" si="425">+AA41+AB40</f>
        <v>0</v>
      </c>
      <c r="AC41" s="15">
        <f t="shared" ref="AC41" si="426">+AB41+AC40</f>
        <v>0</v>
      </c>
      <c r="AD41" s="15">
        <f t="shared" ref="AD41" si="427">+AC41+AD40</f>
        <v>0</v>
      </c>
      <c r="AE41" s="15">
        <f t="shared" ref="AE41" si="428">+AD41+AE40</f>
        <v>0</v>
      </c>
      <c r="AF41" s="15">
        <f t="shared" ref="AF41" si="429">+AE41+AF40</f>
        <v>0</v>
      </c>
      <c r="AG41" s="15">
        <f t="shared" ref="AG41" si="430">+AF41+AG40</f>
        <v>0</v>
      </c>
      <c r="AH41" s="15">
        <f t="shared" ref="AH41" si="431">+AG41+AH40</f>
        <v>0</v>
      </c>
      <c r="AI41" s="15">
        <f t="shared" ref="AI41" si="432">+AH41+AI40</f>
        <v>0</v>
      </c>
      <c r="AJ41" s="15">
        <f t="shared" ref="AJ41" si="433">+AI41+AJ40</f>
        <v>0</v>
      </c>
      <c r="AK41" s="15">
        <f t="shared" ref="AK41" si="434">+AJ41+AK40</f>
        <v>0</v>
      </c>
      <c r="AL41" s="15">
        <f t="shared" ref="AL41" si="435">+AK41+AL40</f>
        <v>0</v>
      </c>
    </row>
    <row r="42" spans="1:251" ht="20.100000000000001" customHeight="1">
      <c r="A42" s="17"/>
      <c r="B42" s="9"/>
      <c r="C42" s="39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251" ht="20.100000000000001" customHeight="1">
      <c r="A43" s="17"/>
      <c r="B43" s="9" t="s">
        <v>101</v>
      </c>
      <c r="C43" s="39"/>
      <c r="D43" s="15">
        <f>+D26+D28+D30+D32+D34+D36+D38+D40</f>
        <v>532900</v>
      </c>
      <c r="E43" s="15">
        <f t="shared" ref="E43:AL43" si="436">+E26+E28+E30+E32+E34+E36+E38+E40</f>
        <v>934400</v>
      </c>
      <c r="F43" s="15">
        <f t="shared" si="436"/>
        <v>934400</v>
      </c>
      <c r="G43" s="15">
        <f t="shared" si="436"/>
        <v>934400</v>
      </c>
      <c r="H43" s="15">
        <f t="shared" si="436"/>
        <v>934400</v>
      </c>
      <c r="I43" s="15">
        <f t="shared" si="436"/>
        <v>934400</v>
      </c>
      <c r="J43" s="15">
        <f t="shared" si="436"/>
        <v>934400</v>
      </c>
      <c r="K43" s="15">
        <f t="shared" si="436"/>
        <v>934400</v>
      </c>
      <c r="L43" s="15">
        <f t="shared" si="436"/>
        <v>934400</v>
      </c>
      <c r="M43" s="15">
        <f t="shared" si="436"/>
        <v>934400</v>
      </c>
      <c r="N43" s="15">
        <f t="shared" si="436"/>
        <v>934400</v>
      </c>
      <c r="O43" s="15">
        <f t="shared" si="436"/>
        <v>934400</v>
      </c>
      <c r="P43" s="15">
        <f t="shared" si="436"/>
        <v>934400</v>
      </c>
      <c r="Q43" s="15">
        <f t="shared" si="436"/>
        <v>934400</v>
      </c>
      <c r="R43" s="15">
        <f t="shared" si="436"/>
        <v>934400</v>
      </c>
      <c r="S43" s="15">
        <f t="shared" si="436"/>
        <v>934400</v>
      </c>
      <c r="T43" s="15">
        <f t="shared" si="436"/>
        <v>934400</v>
      </c>
      <c r="U43" s="15">
        <f t="shared" si="436"/>
        <v>934400</v>
      </c>
      <c r="V43" s="15">
        <f t="shared" si="436"/>
        <v>934400</v>
      </c>
      <c r="W43" s="15">
        <f t="shared" si="436"/>
        <v>934400</v>
      </c>
      <c r="X43" s="15">
        <f t="shared" si="436"/>
        <v>934400</v>
      </c>
      <c r="Y43" s="15">
        <f t="shared" si="436"/>
        <v>934400</v>
      </c>
      <c r="Z43" s="15">
        <f t="shared" si="436"/>
        <v>934400</v>
      </c>
      <c r="AA43" s="15">
        <f t="shared" si="436"/>
        <v>934400</v>
      </c>
      <c r="AB43" s="15">
        <f t="shared" si="436"/>
        <v>934400</v>
      </c>
      <c r="AC43" s="15">
        <f t="shared" si="436"/>
        <v>532900</v>
      </c>
      <c r="AD43" s="15">
        <f t="shared" si="436"/>
        <v>532900</v>
      </c>
      <c r="AE43" s="15">
        <f t="shared" si="436"/>
        <v>532900</v>
      </c>
      <c r="AF43" s="15">
        <f t="shared" si="436"/>
        <v>532900</v>
      </c>
      <c r="AG43" s="15">
        <f t="shared" si="436"/>
        <v>532900</v>
      </c>
      <c r="AH43" s="15">
        <f t="shared" si="436"/>
        <v>532900</v>
      </c>
      <c r="AI43" s="15">
        <f t="shared" si="436"/>
        <v>532900</v>
      </c>
      <c r="AJ43" s="15">
        <f t="shared" si="436"/>
        <v>532900</v>
      </c>
      <c r="AK43" s="15">
        <f t="shared" si="436"/>
        <v>532900</v>
      </c>
      <c r="AL43" s="15">
        <f t="shared" si="436"/>
        <v>532900</v>
      </c>
    </row>
    <row r="44" spans="1:251" ht="20.100000000000001" customHeight="1">
      <c r="A44" s="17"/>
      <c r="B44" s="9" t="s">
        <v>102</v>
      </c>
      <c r="C44" s="39"/>
      <c r="D44" s="15">
        <f>+D27+D29+D31+D33+D35+D37+D39+D41</f>
        <v>532900</v>
      </c>
      <c r="E44" s="15">
        <f t="shared" ref="E44:AL44" si="437">+E27+E29+E31+E33+E35+E37+E39+E41</f>
        <v>1467300</v>
      </c>
      <c r="F44" s="15">
        <f t="shared" si="437"/>
        <v>2401700</v>
      </c>
      <c r="G44" s="15">
        <f t="shared" si="437"/>
        <v>3336100</v>
      </c>
      <c r="H44" s="15">
        <f t="shared" si="437"/>
        <v>4270500</v>
      </c>
      <c r="I44" s="15">
        <f t="shared" si="437"/>
        <v>5204900</v>
      </c>
      <c r="J44" s="15">
        <f t="shared" si="437"/>
        <v>6139300</v>
      </c>
      <c r="K44" s="15">
        <f t="shared" si="437"/>
        <v>7073700</v>
      </c>
      <c r="L44" s="15">
        <f t="shared" si="437"/>
        <v>8008100</v>
      </c>
      <c r="M44" s="15">
        <f t="shared" si="437"/>
        <v>8942500</v>
      </c>
      <c r="N44" s="15">
        <f t="shared" si="437"/>
        <v>9876900</v>
      </c>
      <c r="O44" s="15">
        <f t="shared" si="437"/>
        <v>10811300</v>
      </c>
      <c r="P44" s="15">
        <f t="shared" si="437"/>
        <v>11745700</v>
      </c>
      <c r="Q44" s="15">
        <f t="shared" si="437"/>
        <v>12680100</v>
      </c>
      <c r="R44" s="15">
        <f t="shared" si="437"/>
        <v>13614500</v>
      </c>
      <c r="S44" s="15">
        <f t="shared" si="437"/>
        <v>14548900</v>
      </c>
      <c r="T44" s="15">
        <f t="shared" si="437"/>
        <v>15483300</v>
      </c>
      <c r="U44" s="15">
        <f t="shared" si="437"/>
        <v>16417700</v>
      </c>
      <c r="V44" s="15">
        <f t="shared" si="437"/>
        <v>17352100</v>
      </c>
      <c r="W44" s="15">
        <f t="shared" si="437"/>
        <v>18286500</v>
      </c>
      <c r="X44" s="15">
        <f t="shared" si="437"/>
        <v>19220900</v>
      </c>
      <c r="Y44" s="15">
        <f t="shared" si="437"/>
        <v>20155300</v>
      </c>
      <c r="Z44" s="15">
        <f t="shared" si="437"/>
        <v>21089700</v>
      </c>
      <c r="AA44" s="15">
        <f t="shared" si="437"/>
        <v>22024100</v>
      </c>
      <c r="AB44" s="15">
        <f t="shared" si="437"/>
        <v>22958500</v>
      </c>
      <c r="AC44" s="15">
        <f t="shared" si="437"/>
        <v>23491400</v>
      </c>
      <c r="AD44" s="15">
        <f t="shared" si="437"/>
        <v>24024300</v>
      </c>
      <c r="AE44" s="15">
        <f t="shared" si="437"/>
        <v>24557200</v>
      </c>
      <c r="AF44" s="15">
        <f t="shared" si="437"/>
        <v>25090100</v>
      </c>
      <c r="AG44" s="15">
        <f t="shared" si="437"/>
        <v>25623000</v>
      </c>
      <c r="AH44" s="15">
        <f t="shared" si="437"/>
        <v>26155900</v>
      </c>
      <c r="AI44" s="15">
        <f t="shared" si="437"/>
        <v>26688800</v>
      </c>
      <c r="AJ44" s="15">
        <f t="shared" si="437"/>
        <v>27221700</v>
      </c>
      <c r="AK44" s="15">
        <f t="shared" si="437"/>
        <v>27754600</v>
      </c>
      <c r="AL44" s="15">
        <f t="shared" si="437"/>
        <v>28287500</v>
      </c>
    </row>
    <row r="45" spans="1:251" ht="20.100000000000001" customHeight="1">
      <c r="A45" s="17"/>
      <c r="B45" s="9" t="s">
        <v>103</v>
      </c>
      <c r="C45" s="56" t="s">
        <v>31</v>
      </c>
      <c r="D45" s="52" t="str">
        <f>$C$45</f>
        <v>26.61</v>
      </c>
      <c r="E45" s="52" t="str">
        <f t="shared" ref="E45:I45" si="438">$C$45</f>
        <v>26.61</v>
      </c>
      <c r="F45" s="52" t="str">
        <f t="shared" si="438"/>
        <v>26.61</v>
      </c>
      <c r="G45" s="52" t="str">
        <f t="shared" si="438"/>
        <v>26.61</v>
      </c>
      <c r="H45" s="52" t="str">
        <f t="shared" si="438"/>
        <v>26.61</v>
      </c>
      <c r="I45" s="52" t="str">
        <f t="shared" si="438"/>
        <v>26.61</v>
      </c>
      <c r="J45" s="11">
        <f>I45+(I45*$C$46)</f>
        <v>26.876100000000001</v>
      </c>
      <c r="K45" s="11">
        <f t="shared" ref="K45:AL45" si="439">J45+(J45*$C$46)</f>
        <v>27.144861000000002</v>
      </c>
      <c r="L45" s="11">
        <f t="shared" si="439"/>
        <v>27.416309610000003</v>
      </c>
      <c r="M45" s="11">
        <f t="shared" si="439"/>
        <v>27.690472706100003</v>
      </c>
      <c r="N45" s="11">
        <f t="shared" si="439"/>
        <v>27.967377433161005</v>
      </c>
      <c r="O45" s="11">
        <f t="shared" si="439"/>
        <v>28.247051207492614</v>
      </c>
      <c r="P45" s="11">
        <f t="shared" si="439"/>
        <v>28.529521719567541</v>
      </c>
      <c r="Q45" s="11">
        <f t="shared" si="439"/>
        <v>28.814816936763215</v>
      </c>
      <c r="R45" s="11">
        <f t="shared" si="439"/>
        <v>29.102965106130846</v>
      </c>
      <c r="S45" s="11">
        <f t="shared" si="439"/>
        <v>29.393994757192154</v>
      </c>
      <c r="T45" s="11">
        <f t="shared" si="439"/>
        <v>29.687934704764075</v>
      </c>
      <c r="U45" s="11">
        <f t="shared" si="439"/>
        <v>29.984814051811714</v>
      </c>
      <c r="V45" s="11">
        <f t="shared" si="439"/>
        <v>30.284662192329833</v>
      </c>
      <c r="W45" s="11">
        <f t="shared" si="439"/>
        <v>30.58750881425313</v>
      </c>
      <c r="X45" s="11">
        <f t="shared" si="439"/>
        <v>30.893383902395662</v>
      </c>
      <c r="Y45" s="11">
        <f t="shared" si="439"/>
        <v>31.20231774141962</v>
      </c>
      <c r="Z45" s="11">
        <f t="shared" si="439"/>
        <v>31.514340918833817</v>
      </c>
      <c r="AA45" s="11">
        <f t="shared" si="439"/>
        <v>31.829484328022154</v>
      </c>
      <c r="AB45" s="11">
        <f t="shared" si="439"/>
        <v>32.147779171302375</v>
      </c>
      <c r="AC45" s="11">
        <f t="shared" si="439"/>
        <v>32.469256963015397</v>
      </c>
      <c r="AD45" s="11">
        <f t="shared" si="439"/>
        <v>32.793949532645549</v>
      </c>
      <c r="AE45" s="11">
        <f t="shared" si="439"/>
        <v>33.121889027972003</v>
      </c>
      <c r="AF45" s="11">
        <f t="shared" si="439"/>
        <v>33.453107918251725</v>
      </c>
      <c r="AG45" s="11">
        <f t="shared" si="439"/>
        <v>33.787638997434243</v>
      </c>
      <c r="AH45" s="11">
        <f t="shared" si="439"/>
        <v>34.125515387408583</v>
      </c>
      <c r="AI45" s="11">
        <f t="shared" si="439"/>
        <v>34.466770541282671</v>
      </c>
      <c r="AJ45" s="11">
        <f t="shared" si="439"/>
        <v>34.811438246695495</v>
      </c>
      <c r="AK45" s="11">
        <f t="shared" si="439"/>
        <v>35.159552629162448</v>
      </c>
      <c r="AL45" s="11">
        <f t="shared" si="439"/>
        <v>35.511148155454073</v>
      </c>
    </row>
    <row r="46" spans="1:251" ht="20.100000000000001" customHeight="1">
      <c r="A46" s="4"/>
      <c r="B46" s="9" t="s">
        <v>104</v>
      </c>
      <c r="C46" s="57">
        <v>0.01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251" s="36" customFormat="1" ht="20.100000000000001" customHeight="1">
      <c r="A47" s="49"/>
      <c r="B47" s="13" t="s">
        <v>105</v>
      </c>
      <c r="C47" s="50"/>
      <c r="D47" s="34">
        <f>+D43*D45</f>
        <v>14180469</v>
      </c>
      <c r="E47" s="34">
        <f t="shared" ref="E47:AL47" si="440">+E43*E45</f>
        <v>24864384</v>
      </c>
      <c r="F47" s="34">
        <f t="shared" si="440"/>
        <v>24864384</v>
      </c>
      <c r="G47" s="34">
        <f t="shared" si="440"/>
        <v>24864384</v>
      </c>
      <c r="H47" s="34">
        <f t="shared" si="440"/>
        <v>24864384</v>
      </c>
      <c r="I47" s="34">
        <f t="shared" si="440"/>
        <v>24864384</v>
      </c>
      <c r="J47" s="34">
        <f t="shared" si="440"/>
        <v>25113027.84</v>
      </c>
      <c r="K47" s="34">
        <f t="shared" si="440"/>
        <v>25364158.118400004</v>
      </c>
      <c r="L47" s="34">
        <f t="shared" si="440"/>
        <v>25617799.699584004</v>
      </c>
      <c r="M47" s="34">
        <f t="shared" si="440"/>
        <v>25873977.696579844</v>
      </c>
      <c r="N47" s="34">
        <f t="shared" si="440"/>
        <v>26132717.473545644</v>
      </c>
      <c r="O47" s="34">
        <f t="shared" si="440"/>
        <v>26394044.648281097</v>
      </c>
      <c r="P47" s="34">
        <f t="shared" si="440"/>
        <v>26657985.094763909</v>
      </c>
      <c r="Q47" s="34">
        <f t="shared" si="440"/>
        <v>26924564.945711549</v>
      </c>
      <c r="R47" s="34">
        <f t="shared" si="440"/>
        <v>27193810.595168661</v>
      </c>
      <c r="S47" s="34">
        <f t="shared" si="440"/>
        <v>27465748.701120347</v>
      </c>
      <c r="T47" s="34">
        <f t="shared" si="440"/>
        <v>27740406.188131552</v>
      </c>
      <c r="U47" s="34">
        <f t="shared" si="440"/>
        <v>28017810.250012867</v>
      </c>
      <c r="V47" s="34">
        <f t="shared" si="440"/>
        <v>28297988.352512997</v>
      </c>
      <c r="W47" s="34">
        <f t="shared" si="440"/>
        <v>28580968.236038126</v>
      </c>
      <c r="X47" s="34">
        <f t="shared" si="440"/>
        <v>28866777.918398507</v>
      </c>
      <c r="Y47" s="34">
        <f t="shared" si="440"/>
        <v>29155445.697582494</v>
      </c>
      <c r="Z47" s="34">
        <f t="shared" si="440"/>
        <v>29447000.15455832</v>
      </c>
      <c r="AA47" s="34">
        <f t="shared" si="440"/>
        <v>29741470.156103902</v>
      </c>
      <c r="AB47" s="34">
        <f t="shared" si="440"/>
        <v>30038884.857664939</v>
      </c>
      <c r="AC47" s="34">
        <f t="shared" si="440"/>
        <v>17302867.035590906</v>
      </c>
      <c r="AD47" s="34">
        <f t="shared" si="440"/>
        <v>17475895.705946814</v>
      </c>
      <c r="AE47" s="34">
        <f t="shared" si="440"/>
        <v>17650654.66300628</v>
      </c>
      <c r="AF47" s="34">
        <f t="shared" si="440"/>
        <v>17827161.209636346</v>
      </c>
      <c r="AG47" s="34">
        <f t="shared" si="440"/>
        <v>18005432.821732707</v>
      </c>
      <c r="AH47" s="34">
        <f t="shared" si="440"/>
        <v>18185487.149950035</v>
      </c>
      <c r="AI47" s="34">
        <f t="shared" si="440"/>
        <v>18367342.021449536</v>
      </c>
      <c r="AJ47" s="34">
        <f t="shared" si="440"/>
        <v>18551015.441664029</v>
      </c>
      <c r="AK47" s="34">
        <f t="shared" si="440"/>
        <v>18736525.596080668</v>
      </c>
      <c r="AL47" s="34">
        <f t="shared" si="440"/>
        <v>18923890.852041475</v>
      </c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</row>
    <row r="48" spans="1:251" ht="20.100000000000001" customHeight="1">
      <c r="A48" s="4"/>
      <c r="B48" s="9"/>
      <c r="C48" s="39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1:251" s="36" customFormat="1" ht="27.6" customHeight="1">
      <c r="A49" s="33"/>
      <c r="B49" s="9" t="s">
        <v>25</v>
      </c>
      <c r="C49" s="41"/>
      <c r="D49" s="34">
        <f>+D23+D47</f>
        <v>21480469</v>
      </c>
      <c r="E49" s="34">
        <f t="shared" ref="E49:AL49" si="441">+E23+E47</f>
        <v>61364384</v>
      </c>
      <c r="F49" s="34">
        <f t="shared" si="441"/>
        <v>61364384</v>
      </c>
      <c r="G49" s="34">
        <f t="shared" si="441"/>
        <v>61364384</v>
      </c>
      <c r="H49" s="34">
        <f t="shared" si="441"/>
        <v>61364384</v>
      </c>
      <c r="I49" s="34">
        <f t="shared" si="441"/>
        <v>59314384</v>
      </c>
      <c r="J49" s="34">
        <f t="shared" si="441"/>
        <v>54897027.840000004</v>
      </c>
      <c r="K49" s="34">
        <f t="shared" si="441"/>
        <v>55743838.118400007</v>
      </c>
      <c r="L49" s="34">
        <f t="shared" si="441"/>
        <v>56605073.299584001</v>
      </c>
      <c r="M49" s="34">
        <f t="shared" si="441"/>
        <v>57480996.768579841</v>
      </c>
      <c r="N49" s="34">
        <f t="shared" si="441"/>
        <v>58371876.926985644</v>
      </c>
      <c r="O49" s="34">
        <f t="shared" si="441"/>
        <v>59277987.290789895</v>
      </c>
      <c r="P49" s="34">
        <f t="shared" si="441"/>
        <v>60199606.590122879</v>
      </c>
      <c r="Q49" s="34">
        <f t="shared" si="441"/>
        <v>61137018.8709777</v>
      </c>
      <c r="R49" s="34">
        <f t="shared" si="441"/>
        <v>62090513.598940134</v>
      </c>
      <c r="S49" s="34">
        <f t="shared" si="441"/>
        <v>63060385.764967255</v>
      </c>
      <c r="T49" s="34">
        <f t="shared" si="441"/>
        <v>64046935.993255392</v>
      </c>
      <c r="U49" s="34">
        <f t="shared" si="441"/>
        <v>65050470.651239187</v>
      </c>
      <c r="V49" s="34">
        <f t="shared" si="441"/>
        <v>66071301.961763844</v>
      </c>
      <c r="W49" s="34">
        <f t="shared" si="441"/>
        <v>67109748.11747399</v>
      </c>
      <c r="X49" s="34">
        <f t="shared" si="441"/>
        <v>68166133.397463083</v>
      </c>
      <c r="Y49" s="34">
        <f t="shared" si="441"/>
        <v>69240788.286228359</v>
      </c>
      <c r="Z49" s="34">
        <f t="shared" si="441"/>
        <v>70334049.594977111</v>
      </c>
      <c r="AA49" s="34">
        <f t="shared" si="441"/>
        <v>71446260.585331053</v>
      </c>
      <c r="AB49" s="34">
        <f t="shared" si="441"/>
        <v>72577771.095476642</v>
      </c>
      <c r="AC49" s="34">
        <f t="shared" si="441"/>
        <v>17302867.035590906</v>
      </c>
      <c r="AD49" s="34">
        <f t="shared" si="441"/>
        <v>17475895.705946814</v>
      </c>
      <c r="AE49" s="34">
        <f t="shared" si="441"/>
        <v>17650654.66300628</v>
      </c>
      <c r="AF49" s="34">
        <f t="shared" si="441"/>
        <v>17827161.209636346</v>
      </c>
      <c r="AG49" s="34">
        <f t="shared" si="441"/>
        <v>18005432.821732707</v>
      </c>
      <c r="AH49" s="34">
        <f t="shared" si="441"/>
        <v>18185487.149950035</v>
      </c>
      <c r="AI49" s="34">
        <f t="shared" si="441"/>
        <v>18367342.021449536</v>
      </c>
      <c r="AJ49" s="34">
        <f t="shared" si="441"/>
        <v>18551015.441664029</v>
      </c>
      <c r="AK49" s="34">
        <f t="shared" si="441"/>
        <v>18736525.596080668</v>
      </c>
      <c r="AL49" s="34">
        <f t="shared" si="441"/>
        <v>18923890.852041475</v>
      </c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</row>
    <row r="50" spans="1:251" ht="20.100000000000001" customHeight="1">
      <c r="A50" s="4"/>
      <c r="B50" s="13"/>
      <c r="C50" s="38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251" ht="20.100000000000001" customHeight="1">
      <c r="A51" s="4"/>
      <c r="B51" s="9" t="s">
        <v>0</v>
      </c>
      <c r="C51" s="38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251" ht="20.100000000000001" customHeight="1">
      <c r="A52" s="4"/>
      <c r="B52" s="9" t="s">
        <v>28</v>
      </c>
      <c r="C52" s="58">
        <v>0.35</v>
      </c>
      <c r="D52" s="15">
        <f t="shared" ref="D52:AL52" si="442">+D49*$C$52</f>
        <v>7518164.1499999994</v>
      </c>
      <c r="E52" s="15">
        <f t="shared" si="442"/>
        <v>21477534.399999999</v>
      </c>
      <c r="F52" s="15">
        <f t="shared" si="442"/>
        <v>21477534.399999999</v>
      </c>
      <c r="G52" s="15">
        <f t="shared" si="442"/>
        <v>21477534.399999999</v>
      </c>
      <c r="H52" s="15">
        <f t="shared" si="442"/>
        <v>21477534.399999999</v>
      </c>
      <c r="I52" s="15">
        <f t="shared" si="442"/>
        <v>20760034.399999999</v>
      </c>
      <c r="J52" s="15">
        <f t="shared" si="442"/>
        <v>19213959.743999999</v>
      </c>
      <c r="K52" s="15">
        <f t="shared" si="442"/>
        <v>19510343.34144</v>
      </c>
      <c r="L52" s="15">
        <f t="shared" si="442"/>
        <v>19811775.654854398</v>
      </c>
      <c r="M52" s="15">
        <f t="shared" si="442"/>
        <v>20118348.869002942</v>
      </c>
      <c r="N52" s="15">
        <f t="shared" si="442"/>
        <v>20430156.924444973</v>
      </c>
      <c r="O52" s="15">
        <f t="shared" si="442"/>
        <v>20747295.551776461</v>
      </c>
      <c r="P52" s="15">
        <f t="shared" si="442"/>
        <v>21069862.306543007</v>
      </c>
      <c r="Q52" s="15">
        <f t="shared" si="442"/>
        <v>21397956.604842193</v>
      </c>
      <c r="R52" s="15">
        <f t="shared" si="442"/>
        <v>21731679.759629045</v>
      </c>
      <c r="S52" s="15">
        <f t="shared" si="442"/>
        <v>22071135.01773854</v>
      </c>
      <c r="T52" s="15">
        <f t="shared" si="442"/>
        <v>22416427.597639386</v>
      </c>
      <c r="U52" s="15">
        <f t="shared" si="442"/>
        <v>22767664.727933712</v>
      </c>
      <c r="V52" s="15">
        <f t="shared" si="442"/>
        <v>23124955.686617345</v>
      </c>
      <c r="W52" s="15">
        <f t="shared" si="442"/>
        <v>23488411.841115896</v>
      </c>
      <c r="X52" s="15">
        <f t="shared" si="442"/>
        <v>23858146.689112078</v>
      </c>
      <c r="Y52" s="15">
        <f t="shared" si="442"/>
        <v>24234275.900179923</v>
      </c>
      <c r="Z52" s="15">
        <f t="shared" si="442"/>
        <v>24616917.358241986</v>
      </c>
      <c r="AA52" s="15">
        <f t="shared" si="442"/>
        <v>25006191.204865865</v>
      </c>
      <c r="AB52" s="15">
        <f t="shared" si="442"/>
        <v>25402219.883416824</v>
      </c>
      <c r="AC52" s="15">
        <f t="shared" si="442"/>
        <v>6056003.4624568168</v>
      </c>
      <c r="AD52" s="15">
        <f t="shared" si="442"/>
        <v>6116563.497081385</v>
      </c>
      <c r="AE52" s="15">
        <f t="shared" si="442"/>
        <v>6177729.1320521971</v>
      </c>
      <c r="AF52" s="15">
        <f t="shared" si="442"/>
        <v>6239506.4233727204</v>
      </c>
      <c r="AG52" s="15">
        <f t="shared" si="442"/>
        <v>6301901.4876064472</v>
      </c>
      <c r="AH52" s="15">
        <f t="shared" si="442"/>
        <v>6364920.502482512</v>
      </c>
      <c r="AI52" s="15">
        <f t="shared" si="442"/>
        <v>6428569.7075073374</v>
      </c>
      <c r="AJ52" s="15">
        <f t="shared" si="442"/>
        <v>6492855.4045824101</v>
      </c>
      <c r="AK52" s="15">
        <f t="shared" si="442"/>
        <v>6557783.9586282335</v>
      </c>
      <c r="AL52" s="15">
        <f t="shared" si="442"/>
        <v>6623361.7982145157</v>
      </c>
    </row>
    <row r="53" spans="1:251" ht="20.100000000000001" customHeight="1">
      <c r="A53" s="17"/>
      <c r="B53" s="9" t="s">
        <v>26</v>
      </c>
      <c r="C53" s="66">
        <v>50000</v>
      </c>
      <c r="D53" s="15">
        <f t="shared" ref="D53:I53" si="443">+D19*$C$53</f>
        <v>146000</v>
      </c>
      <c r="E53" s="15">
        <f t="shared" si="443"/>
        <v>730000</v>
      </c>
      <c r="F53" s="15">
        <f t="shared" si="443"/>
        <v>730000</v>
      </c>
      <c r="G53" s="15">
        <f t="shared" si="443"/>
        <v>730000</v>
      </c>
      <c r="H53" s="15">
        <f t="shared" si="443"/>
        <v>730000</v>
      </c>
      <c r="I53" s="15">
        <f t="shared" si="443"/>
        <v>689000</v>
      </c>
      <c r="J53" s="15">
        <f>+J19*($C$53+($C$53*$C$54))</f>
        <v>595680</v>
      </c>
      <c r="K53" s="15">
        <f t="shared" ref="K53:AL53" si="444">+K19*($C$53+($C$53*$C$54))</f>
        <v>595680</v>
      </c>
      <c r="L53" s="15">
        <f t="shared" si="444"/>
        <v>595680</v>
      </c>
      <c r="M53" s="15">
        <f t="shared" si="444"/>
        <v>595680</v>
      </c>
      <c r="N53" s="15">
        <f t="shared" si="444"/>
        <v>595680</v>
      </c>
      <c r="O53" s="15">
        <f t="shared" si="444"/>
        <v>595680</v>
      </c>
      <c r="P53" s="15">
        <f t="shared" si="444"/>
        <v>595680</v>
      </c>
      <c r="Q53" s="15">
        <f t="shared" si="444"/>
        <v>595680</v>
      </c>
      <c r="R53" s="15">
        <f t="shared" si="444"/>
        <v>595680</v>
      </c>
      <c r="S53" s="15">
        <f t="shared" si="444"/>
        <v>595680</v>
      </c>
      <c r="T53" s="15">
        <f t="shared" si="444"/>
        <v>595680</v>
      </c>
      <c r="U53" s="15">
        <f t="shared" si="444"/>
        <v>595680</v>
      </c>
      <c r="V53" s="15">
        <f t="shared" si="444"/>
        <v>595680</v>
      </c>
      <c r="W53" s="15">
        <f t="shared" si="444"/>
        <v>595680</v>
      </c>
      <c r="X53" s="15">
        <f t="shared" si="444"/>
        <v>595680</v>
      </c>
      <c r="Y53" s="15">
        <f t="shared" si="444"/>
        <v>595680</v>
      </c>
      <c r="Z53" s="15">
        <f t="shared" si="444"/>
        <v>595680</v>
      </c>
      <c r="AA53" s="15">
        <f t="shared" si="444"/>
        <v>595680</v>
      </c>
      <c r="AB53" s="15">
        <f t="shared" si="444"/>
        <v>595680</v>
      </c>
      <c r="AC53" s="15">
        <f t="shared" si="444"/>
        <v>0</v>
      </c>
      <c r="AD53" s="15">
        <f t="shared" si="444"/>
        <v>0</v>
      </c>
      <c r="AE53" s="15">
        <f t="shared" si="444"/>
        <v>0</v>
      </c>
      <c r="AF53" s="15">
        <f t="shared" si="444"/>
        <v>0</v>
      </c>
      <c r="AG53" s="15">
        <f t="shared" si="444"/>
        <v>0</v>
      </c>
      <c r="AH53" s="15">
        <f t="shared" si="444"/>
        <v>0</v>
      </c>
      <c r="AI53" s="15">
        <f t="shared" si="444"/>
        <v>0</v>
      </c>
      <c r="AJ53" s="15">
        <f t="shared" si="444"/>
        <v>0</v>
      </c>
      <c r="AK53" s="15">
        <f t="shared" si="444"/>
        <v>0</v>
      </c>
      <c r="AL53" s="15">
        <f t="shared" si="444"/>
        <v>0</v>
      </c>
    </row>
    <row r="54" spans="1:251" ht="20.100000000000001" customHeight="1">
      <c r="A54" s="17"/>
      <c r="B54" s="9" t="s">
        <v>30</v>
      </c>
      <c r="C54" s="56" t="s">
        <v>24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</row>
    <row r="55" spans="1:251" ht="20.100000000000001" customHeight="1">
      <c r="A55" s="18"/>
      <c r="B55" s="9" t="s">
        <v>27</v>
      </c>
      <c r="C55" s="56" t="s">
        <v>97</v>
      </c>
      <c r="D55" s="15">
        <f>+D49*$C$55</f>
        <v>2685058.625</v>
      </c>
      <c r="E55" s="15">
        <f t="shared" ref="E55:AL55" si="445">+E49*$C$55</f>
        <v>7670548</v>
      </c>
      <c r="F55" s="15">
        <f t="shared" si="445"/>
        <v>7670548</v>
      </c>
      <c r="G55" s="15">
        <f t="shared" si="445"/>
        <v>7670548</v>
      </c>
      <c r="H55" s="15">
        <f t="shared" si="445"/>
        <v>7670548</v>
      </c>
      <c r="I55" s="15">
        <f t="shared" si="445"/>
        <v>7414298</v>
      </c>
      <c r="J55" s="15">
        <f t="shared" si="445"/>
        <v>6862128.4800000004</v>
      </c>
      <c r="K55" s="15">
        <f t="shared" si="445"/>
        <v>6967979.7648000009</v>
      </c>
      <c r="L55" s="15">
        <f t="shared" si="445"/>
        <v>7075634.1624480002</v>
      </c>
      <c r="M55" s="15">
        <f t="shared" si="445"/>
        <v>7185124.5960724801</v>
      </c>
      <c r="N55" s="15">
        <f t="shared" si="445"/>
        <v>7296484.6158732055</v>
      </c>
      <c r="O55" s="15">
        <f t="shared" si="445"/>
        <v>7409748.4113487368</v>
      </c>
      <c r="P55" s="15">
        <f t="shared" si="445"/>
        <v>7524950.8237653598</v>
      </c>
      <c r="Q55" s="15">
        <f t="shared" si="445"/>
        <v>7642127.3588722125</v>
      </c>
      <c r="R55" s="15">
        <f t="shared" si="445"/>
        <v>7761314.1998675168</v>
      </c>
      <c r="S55" s="15">
        <f t="shared" si="445"/>
        <v>7882548.2206209069</v>
      </c>
      <c r="T55" s="15">
        <f t="shared" si="445"/>
        <v>8005866.999156924</v>
      </c>
      <c r="U55" s="15">
        <f t="shared" si="445"/>
        <v>8131308.8314048983</v>
      </c>
      <c r="V55" s="15">
        <f t="shared" si="445"/>
        <v>8258912.7452204805</v>
      </c>
      <c r="W55" s="15">
        <f t="shared" si="445"/>
        <v>8388718.5146842487</v>
      </c>
      <c r="X55" s="15">
        <f t="shared" si="445"/>
        <v>8520766.6746828854</v>
      </c>
      <c r="Y55" s="15">
        <f t="shared" si="445"/>
        <v>8655098.5357785448</v>
      </c>
      <c r="Z55" s="15">
        <f t="shared" si="445"/>
        <v>8791756.1993721388</v>
      </c>
      <c r="AA55" s="15">
        <f t="shared" si="445"/>
        <v>8930782.5731663816</v>
      </c>
      <c r="AB55" s="15">
        <f t="shared" si="445"/>
        <v>9072221.3869345803</v>
      </c>
      <c r="AC55" s="15">
        <f t="shared" si="445"/>
        <v>2162858.3794488632</v>
      </c>
      <c r="AD55" s="15">
        <f t="shared" si="445"/>
        <v>2184486.9632433518</v>
      </c>
      <c r="AE55" s="15">
        <f t="shared" si="445"/>
        <v>2206331.832875785</v>
      </c>
      <c r="AF55" s="15">
        <f t="shared" si="445"/>
        <v>2228395.1512045432</v>
      </c>
      <c r="AG55" s="15">
        <f t="shared" si="445"/>
        <v>2250679.1027165884</v>
      </c>
      <c r="AH55" s="15">
        <f t="shared" si="445"/>
        <v>2273185.8937437544</v>
      </c>
      <c r="AI55" s="15">
        <f t="shared" si="445"/>
        <v>2295917.752681192</v>
      </c>
      <c r="AJ55" s="15">
        <f t="shared" si="445"/>
        <v>2318876.9302080036</v>
      </c>
      <c r="AK55" s="15">
        <f t="shared" si="445"/>
        <v>2342065.6995100835</v>
      </c>
      <c r="AL55" s="15">
        <f t="shared" si="445"/>
        <v>2365486.3565051844</v>
      </c>
    </row>
    <row r="56" spans="1:251" ht="20.100000000000001" customHeight="1">
      <c r="A56" s="4"/>
      <c r="B56" s="13" t="s">
        <v>29</v>
      </c>
      <c r="C56" s="58">
        <v>0.05</v>
      </c>
      <c r="D56" s="15">
        <f>+D49*$C$56</f>
        <v>1074023.45</v>
      </c>
      <c r="E56" s="15">
        <f t="shared" ref="E56:AL56" si="446">+E49*$C$56</f>
        <v>3068219.2</v>
      </c>
      <c r="F56" s="15">
        <f t="shared" si="446"/>
        <v>3068219.2</v>
      </c>
      <c r="G56" s="15">
        <f t="shared" si="446"/>
        <v>3068219.2</v>
      </c>
      <c r="H56" s="15">
        <f t="shared" si="446"/>
        <v>3068219.2</v>
      </c>
      <c r="I56" s="15">
        <f t="shared" si="446"/>
        <v>2965719.2</v>
      </c>
      <c r="J56" s="15">
        <f t="shared" si="446"/>
        <v>2744851.3920000005</v>
      </c>
      <c r="K56" s="15">
        <f t="shared" si="446"/>
        <v>2787191.9059200007</v>
      </c>
      <c r="L56" s="15">
        <f t="shared" si="446"/>
        <v>2830253.6649792003</v>
      </c>
      <c r="M56" s="15">
        <f t="shared" si="446"/>
        <v>2874049.8384289923</v>
      </c>
      <c r="N56" s="15">
        <f t="shared" si="446"/>
        <v>2918593.8463492822</v>
      </c>
      <c r="O56" s="15">
        <f t="shared" si="446"/>
        <v>2963899.3645394947</v>
      </c>
      <c r="P56" s="15">
        <f t="shared" si="446"/>
        <v>3009980.3295061439</v>
      </c>
      <c r="Q56" s="15">
        <f t="shared" si="446"/>
        <v>3056850.9435488852</v>
      </c>
      <c r="R56" s="15">
        <f t="shared" si="446"/>
        <v>3104525.679947007</v>
      </c>
      <c r="S56" s="15">
        <f t="shared" si="446"/>
        <v>3153019.288248363</v>
      </c>
      <c r="T56" s="15">
        <f t="shared" si="446"/>
        <v>3202346.7996627698</v>
      </c>
      <c r="U56" s="15">
        <f t="shared" si="446"/>
        <v>3252523.5325619597</v>
      </c>
      <c r="V56" s="15">
        <f t="shared" si="446"/>
        <v>3303565.0980881923</v>
      </c>
      <c r="W56" s="15">
        <f t="shared" si="446"/>
        <v>3355487.4058736996</v>
      </c>
      <c r="X56" s="15">
        <f t="shared" si="446"/>
        <v>3408306.6698731543</v>
      </c>
      <c r="Y56" s="15">
        <f t="shared" si="446"/>
        <v>3462039.4143114183</v>
      </c>
      <c r="Z56" s="15">
        <f t="shared" si="446"/>
        <v>3516702.4797488558</v>
      </c>
      <c r="AA56" s="15">
        <f t="shared" si="446"/>
        <v>3572313.029266553</v>
      </c>
      <c r="AB56" s="15">
        <f t="shared" si="446"/>
        <v>3628888.5547738322</v>
      </c>
      <c r="AC56" s="15">
        <f t="shared" si="446"/>
        <v>865143.35177954531</v>
      </c>
      <c r="AD56" s="15">
        <f t="shared" si="446"/>
        <v>873794.78529734071</v>
      </c>
      <c r="AE56" s="15">
        <f t="shared" si="446"/>
        <v>882532.73315031407</v>
      </c>
      <c r="AF56" s="15">
        <f t="shared" si="446"/>
        <v>891358.06048181735</v>
      </c>
      <c r="AG56" s="15">
        <f t="shared" si="446"/>
        <v>900271.64108663541</v>
      </c>
      <c r="AH56" s="15">
        <f t="shared" si="446"/>
        <v>909274.35749750177</v>
      </c>
      <c r="AI56" s="15">
        <f t="shared" si="446"/>
        <v>918367.10107247683</v>
      </c>
      <c r="AJ56" s="15">
        <f t="shared" si="446"/>
        <v>927550.77208320145</v>
      </c>
      <c r="AK56" s="15">
        <f t="shared" si="446"/>
        <v>936826.27980403346</v>
      </c>
      <c r="AL56" s="15">
        <f t="shared" si="446"/>
        <v>946194.54260207387</v>
      </c>
    </row>
    <row r="57" spans="1:251" ht="20.100000000000001" customHeight="1">
      <c r="A57" s="4"/>
      <c r="B57" s="13"/>
      <c r="C57" s="38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251" s="36" customFormat="1" ht="20.100000000000001" customHeight="1">
      <c r="A58" s="49"/>
      <c r="B58" s="9" t="s">
        <v>92</v>
      </c>
      <c r="C58" s="41"/>
      <c r="D58" s="34">
        <f>+D49-(SUM(D52:D56))</f>
        <v>10057222.775000002</v>
      </c>
      <c r="E58" s="34">
        <f t="shared" ref="E58:AL58" si="447">+E49-(SUM(E52:E56))</f>
        <v>28418082.400000002</v>
      </c>
      <c r="F58" s="34">
        <f t="shared" si="447"/>
        <v>28418082.400000002</v>
      </c>
      <c r="G58" s="34">
        <f t="shared" si="447"/>
        <v>28418082.400000002</v>
      </c>
      <c r="H58" s="34">
        <f t="shared" si="447"/>
        <v>28418082.400000002</v>
      </c>
      <c r="I58" s="34">
        <f t="shared" si="447"/>
        <v>27485332.400000002</v>
      </c>
      <c r="J58" s="34">
        <f t="shared" si="447"/>
        <v>25480408.224000003</v>
      </c>
      <c r="K58" s="34">
        <f t="shared" si="447"/>
        <v>25882643.106240004</v>
      </c>
      <c r="L58" s="34">
        <f t="shared" si="447"/>
        <v>26291729.817302402</v>
      </c>
      <c r="M58" s="34">
        <f t="shared" si="447"/>
        <v>26707793.465075426</v>
      </c>
      <c r="N58" s="34">
        <f t="shared" si="447"/>
        <v>27130961.540318184</v>
      </c>
      <c r="O58" s="34">
        <f t="shared" si="447"/>
        <v>27561363.963125199</v>
      </c>
      <c r="P58" s="34">
        <f t="shared" si="447"/>
        <v>27999133.130308367</v>
      </c>
      <c r="Q58" s="34">
        <f t="shared" si="447"/>
        <v>28444403.96371441</v>
      </c>
      <c r="R58" s="34">
        <f t="shared" si="447"/>
        <v>28897313.959496565</v>
      </c>
      <c r="S58" s="34">
        <f t="shared" si="447"/>
        <v>29358003.238359444</v>
      </c>
      <c r="T58" s="34">
        <f t="shared" si="447"/>
        <v>29826614.596796311</v>
      </c>
      <c r="U58" s="34">
        <f t="shared" si="447"/>
        <v>30303293.559338614</v>
      </c>
      <c r="V58" s="34">
        <f t="shared" si="447"/>
        <v>30788188.431837827</v>
      </c>
      <c r="W58" s="34">
        <f t="shared" si="447"/>
        <v>31281450.355800144</v>
      </c>
      <c r="X58" s="34">
        <f t="shared" si="447"/>
        <v>31783233.363794968</v>
      </c>
      <c r="Y58" s="34">
        <f t="shared" si="447"/>
        <v>32293694.435958475</v>
      </c>
      <c r="Z58" s="34">
        <f t="shared" si="447"/>
        <v>32812993.557614133</v>
      </c>
      <c r="AA58" s="34">
        <f t="shared" si="447"/>
        <v>33341293.778032258</v>
      </c>
      <c r="AB58" s="34">
        <f t="shared" si="447"/>
        <v>33878761.27035141</v>
      </c>
      <c r="AC58" s="34">
        <f t="shared" si="447"/>
        <v>8218861.8419056814</v>
      </c>
      <c r="AD58" s="34">
        <f t="shared" si="447"/>
        <v>8301050.4603247382</v>
      </c>
      <c r="AE58" s="34">
        <f t="shared" si="447"/>
        <v>8384060.9649279825</v>
      </c>
      <c r="AF58" s="34">
        <f t="shared" si="447"/>
        <v>8467901.5745772645</v>
      </c>
      <c r="AG58" s="34">
        <f t="shared" si="447"/>
        <v>8552580.5903230365</v>
      </c>
      <c r="AH58" s="34">
        <f t="shared" si="447"/>
        <v>8638106.3962262664</v>
      </c>
      <c r="AI58" s="34">
        <f t="shared" si="447"/>
        <v>8724487.4601885285</v>
      </c>
      <c r="AJ58" s="34">
        <f t="shared" si="447"/>
        <v>8811732.3347904123</v>
      </c>
      <c r="AK58" s="34">
        <f t="shared" si="447"/>
        <v>8899849.658138318</v>
      </c>
      <c r="AL58" s="34">
        <f t="shared" si="447"/>
        <v>8988848.1547197029</v>
      </c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</row>
    <row r="59" spans="1:251" ht="20.100000000000001" customHeight="1">
      <c r="A59" s="4"/>
      <c r="B59" s="13"/>
      <c r="C59" s="38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251" ht="20.100000000000001" customHeight="1">
      <c r="A60" s="4"/>
      <c r="B60" s="13"/>
      <c r="C60" s="38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251" ht="20.100000000000001" customHeight="1">
      <c r="A61" s="4"/>
      <c r="B61" s="9" t="s">
        <v>1</v>
      </c>
      <c r="C61" s="58">
        <v>0.05</v>
      </c>
      <c r="D61" s="51">
        <f>+$C$61</f>
        <v>0.05</v>
      </c>
      <c r="E61" s="51">
        <f t="shared" ref="E61:AL61" si="448">+$C$61</f>
        <v>0.05</v>
      </c>
      <c r="F61" s="51">
        <f t="shared" si="448"/>
        <v>0.05</v>
      </c>
      <c r="G61" s="51">
        <f t="shared" si="448"/>
        <v>0.05</v>
      </c>
      <c r="H61" s="51">
        <f t="shared" si="448"/>
        <v>0.05</v>
      </c>
      <c r="I61" s="51">
        <f t="shared" si="448"/>
        <v>0.05</v>
      </c>
      <c r="J61" s="51">
        <f t="shared" si="448"/>
        <v>0.05</v>
      </c>
      <c r="K61" s="51">
        <f t="shared" si="448"/>
        <v>0.05</v>
      </c>
      <c r="L61" s="51">
        <f t="shared" si="448"/>
        <v>0.05</v>
      </c>
      <c r="M61" s="51">
        <f t="shared" si="448"/>
        <v>0.05</v>
      </c>
      <c r="N61" s="51">
        <f t="shared" si="448"/>
        <v>0.05</v>
      </c>
      <c r="O61" s="51">
        <f t="shared" si="448"/>
        <v>0.05</v>
      </c>
      <c r="P61" s="51">
        <f t="shared" si="448"/>
        <v>0.05</v>
      </c>
      <c r="Q61" s="51">
        <f t="shared" si="448"/>
        <v>0.05</v>
      </c>
      <c r="R61" s="51">
        <f t="shared" si="448"/>
        <v>0.05</v>
      </c>
      <c r="S61" s="51">
        <f t="shared" si="448"/>
        <v>0.05</v>
      </c>
      <c r="T61" s="51">
        <f t="shared" si="448"/>
        <v>0.05</v>
      </c>
      <c r="U61" s="51">
        <f t="shared" si="448"/>
        <v>0.05</v>
      </c>
      <c r="V61" s="51">
        <f t="shared" si="448"/>
        <v>0.05</v>
      </c>
      <c r="W61" s="51">
        <f t="shared" si="448"/>
        <v>0.05</v>
      </c>
      <c r="X61" s="51">
        <f t="shared" si="448"/>
        <v>0.05</v>
      </c>
      <c r="Y61" s="51">
        <f t="shared" si="448"/>
        <v>0.05</v>
      </c>
      <c r="Z61" s="51">
        <f t="shared" si="448"/>
        <v>0.05</v>
      </c>
      <c r="AA61" s="51">
        <f t="shared" si="448"/>
        <v>0.05</v>
      </c>
      <c r="AB61" s="51">
        <f t="shared" si="448"/>
        <v>0.05</v>
      </c>
      <c r="AC61" s="51">
        <f t="shared" si="448"/>
        <v>0.05</v>
      </c>
      <c r="AD61" s="51">
        <f t="shared" si="448"/>
        <v>0.05</v>
      </c>
      <c r="AE61" s="51">
        <f t="shared" si="448"/>
        <v>0.05</v>
      </c>
      <c r="AF61" s="51">
        <f t="shared" si="448"/>
        <v>0.05</v>
      </c>
      <c r="AG61" s="51">
        <f t="shared" si="448"/>
        <v>0.05</v>
      </c>
      <c r="AH61" s="51">
        <f t="shared" si="448"/>
        <v>0.05</v>
      </c>
      <c r="AI61" s="51">
        <f t="shared" si="448"/>
        <v>0.05</v>
      </c>
      <c r="AJ61" s="51">
        <f t="shared" si="448"/>
        <v>0.05</v>
      </c>
      <c r="AK61" s="51">
        <f t="shared" si="448"/>
        <v>0.05</v>
      </c>
      <c r="AL61" s="51">
        <f t="shared" si="448"/>
        <v>0.05</v>
      </c>
    </row>
    <row r="62" spans="1:251" ht="20.100000000000001" customHeight="1">
      <c r="A62" s="4"/>
      <c r="B62" s="9" t="s">
        <v>2</v>
      </c>
      <c r="C62" s="38"/>
      <c r="D62" s="15">
        <v>0</v>
      </c>
      <c r="E62" s="15">
        <v>1</v>
      </c>
      <c r="F62" s="15">
        <v>2</v>
      </c>
      <c r="G62" s="15">
        <v>3</v>
      </c>
      <c r="H62" s="15">
        <v>4</v>
      </c>
      <c r="I62" s="15">
        <v>5</v>
      </c>
      <c r="J62" s="15">
        <v>6</v>
      </c>
      <c r="K62" s="15">
        <v>7</v>
      </c>
      <c r="L62" s="15">
        <v>8</v>
      </c>
      <c r="M62" s="15">
        <v>9</v>
      </c>
      <c r="N62" s="15">
        <v>10</v>
      </c>
      <c r="O62" s="15">
        <v>11</v>
      </c>
      <c r="P62" s="15">
        <v>12</v>
      </c>
      <c r="Q62" s="15">
        <v>13</v>
      </c>
      <c r="R62" s="15">
        <v>14</v>
      </c>
      <c r="S62" s="15">
        <v>15</v>
      </c>
      <c r="T62" s="15">
        <v>16</v>
      </c>
      <c r="U62" s="15">
        <v>17</v>
      </c>
      <c r="V62" s="15">
        <v>18</v>
      </c>
      <c r="W62" s="15">
        <v>19</v>
      </c>
      <c r="X62" s="15">
        <v>20</v>
      </c>
      <c r="Y62" s="15">
        <v>21</v>
      </c>
      <c r="Z62" s="15">
        <v>22</v>
      </c>
      <c r="AA62" s="15">
        <v>23</v>
      </c>
      <c r="AB62" s="15">
        <v>24</v>
      </c>
      <c r="AC62" s="15">
        <v>25</v>
      </c>
      <c r="AD62" s="15">
        <v>26</v>
      </c>
      <c r="AE62" s="15">
        <v>27</v>
      </c>
      <c r="AF62" s="15">
        <v>28</v>
      </c>
      <c r="AG62" s="15">
        <v>29</v>
      </c>
      <c r="AH62" s="15">
        <v>30</v>
      </c>
      <c r="AI62" s="15">
        <v>31</v>
      </c>
      <c r="AJ62" s="15">
        <v>32</v>
      </c>
      <c r="AK62" s="15">
        <v>33</v>
      </c>
      <c r="AL62" s="15">
        <v>34</v>
      </c>
    </row>
    <row r="63" spans="1:251" ht="20.100000000000001" customHeight="1">
      <c r="A63" s="4"/>
      <c r="B63" s="9" t="s">
        <v>3</v>
      </c>
      <c r="C63" s="38"/>
      <c r="D63" s="19">
        <v>1</v>
      </c>
      <c r="E63" s="19">
        <f t="shared" ref="E63:AL63" si="449">1/(1*1+E61)^E62</f>
        <v>0.95238095238095233</v>
      </c>
      <c r="F63" s="19">
        <f t="shared" si="449"/>
        <v>0.90702947845804982</v>
      </c>
      <c r="G63" s="19">
        <f t="shared" si="449"/>
        <v>0.86383759853147601</v>
      </c>
      <c r="H63" s="19">
        <f t="shared" si="449"/>
        <v>0.82270247479188197</v>
      </c>
      <c r="I63" s="19">
        <f t="shared" si="449"/>
        <v>0.78352616646845896</v>
      </c>
      <c r="J63" s="19">
        <f t="shared" si="449"/>
        <v>0.74621539663662761</v>
      </c>
      <c r="K63" s="19">
        <f t="shared" si="449"/>
        <v>0.71068133013012147</v>
      </c>
      <c r="L63" s="19">
        <f t="shared" si="449"/>
        <v>0.67683936202868722</v>
      </c>
      <c r="M63" s="19">
        <f t="shared" si="449"/>
        <v>0.64460891621779726</v>
      </c>
      <c r="N63" s="19">
        <f t="shared" si="449"/>
        <v>0.61391325354075932</v>
      </c>
      <c r="O63" s="19">
        <f t="shared" si="449"/>
        <v>0.5846792890864374</v>
      </c>
      <c r="P63" s="19">
        <f t="shared" si="449"/>
        <v>0.5568374181775595</v>
      </c>
      <c r="Q63" s="19">
        <f t="shared" si="449"/>
        <v>0.53032135064529462</v>
      </c>
      <c r="R63" s="19">
        <f t="shared" si="449"/>
        <v>0.50506795299551888</v>
      </c>
      <c r="S63" s="19">
        <f t="shared" si="449"/>
        <v>0.48101709809097021</v>
      </c>
      <c r="T63" s="19">
        <f t="shared" si="449"/>
        <v>0.45811152199140021</v>
      </c>
      <c r="U63" s="19">
        <f t="shared" si="449"/>
        <v>0.43629668761085727</v>
      </c>
      <c r="V63" s="19">
        <f t="shared" si="449"/>
        <v>0.41552065486748313</v>
      </c>
      <c r="W63" s="19">
        <f t="shared" si="449"/>
        <v>0.39573395701665059</v>
      </c>
      <c r="X63" s="19">
        <f t="shared" si="449"/>
        <v>0.37688948287300061</v>
      </c>
      <c r="Y63" s="19">
        <f t="shared" si="449"/>
        <v>0.35894236464095297</v>
      </c>
      <c r="Z63" s="19">
        <f t="shared" si="449"/>
        <v>0.3418498710866219</v>
      </c>
      <c r="AA63" s="19">
        <f t="shared" si="449"/>
        <v>0.32557130579678267</v>
      </c>
      <c r="AB63" s="19">
        <f t="shared" si="449"/>
        <v>0.31006791028265024</v>
      </c>
      <c r="AC63" s="19">
        <f t="shared" si="449"/>
        <v>0.29530277169776209</v>
      </c>
      <c r="AD63" s="19">
        <f t="shared" si="449"/>
        <v>0.28124073495024959</v>
      </c>
      <c r="AE63" s="19">
        <f t="shared" si="449"/>
        <v>0.2678483190002377</v>
      </c>
      <c r="AF63" s="19">
        <f t="shared" si="449"/>
        <v>0.25509363714308358</v>
      </c>
      <c r="AG63" s="19">
        <f t="shared" si="449"/>
        <v>0.24294632108865097</v>
      </c>
      <c r="AH63" s="19">
        <f t="shared" si="449"/>
        <v>0.23137744865585813</v>
      </c>
      <c r="AI63" s="19">
        <f t="shared" si="449"/>
        <v>0.220359474910341</v>
      </c>
      <c r="AJ63" s="19">
        <f t="shared" si="449"/>
        <v>0.20986616658127716</v>
      </c>
      <c r="AK63" s="19">
        <f t="shared" si="449"/>
        <v>0.19987253960121634</v>
      </c>
      <c r="AL63" s="19">
        <f t="shared" si="449"/>
        <v>0.19035479962020604</v>
      </c>
    </row>
    <row r="64" spans="1:251" ht="20.100000000000001" customHeight="1">
      <c r="A64" s="4"/>
      <c r="B64" s="13"/>
      <c r="C64" s="3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1:38" ht="20.100000000000001" customHeight="1">
      <c r="A65" s="4"/>
      <c r="B65" s="9" t="s">
        <v>4</v>
      </c>
      <c r="C65" s="38"/>
      <c r="D65" s="15">
        <f t="shared" ref="D65:AL65" si="450">D63*D58</f>
        <v>10057222.775000002</v>
      </c>
      <c r="E65" s="15">
        <f t="shared" si="450"/>
        <v>27064840.380952381</v>
      </c>
      <c r="F65" s="15">
        <f t="shared" si="450"/>
        <v>25776038.458049886</v>
      </c>
      <c r="G65" s="15">
        <f t="shared" si="450"/>
        <v>24548608.055285607</v>
      </c>
      <c r="H65" s="15">
        <f t="shared" si="450"/>
        <v>23379626.719319627</v>
      </c>
      <c r="I65" s="15">
        <f t="shared" si="450"/>
        <v>21535477.129483331</v>
      </c>
      <c r="J65" s="15">
        <f t="shared" si="450"/>
        <v>19013872.929335352</v>
      </c>
      <c r="K65" s="15">
        <f t="shared" si="450"/>
        <v>18394311.230025865</v>
      </c>
      <c r="L65" s="15">
        <f t="shared" si="450"/>
        <v>17795277.636173572</v>
      </c>
      <c r="M65" s="15">
        <f t="shared" si="450"/>
        <v>17216081.800091039</v>
      </c>
      <c r="N65" s="15">
        <f t="shared" si="450"/>
        <v>16656056.870905947</v>
      </c>
      <c r="O65" s="15">
        <f t="shared" si="450"/>
        <v>16114558.688212596</v>
      </c>
      <c r="P65" s="15">
        <f t="shared" si="450"/>
        <v>15590965.003490681</v>
      </c>
      <c r="Q65" s="15">
        <f t="shared" si="450"/>
        <v>15084674.728337398</v>
      </c>
      <c r="R65" s="15">
        <f t="shared" si="450"/>
        <v>14595107.208591763</v>
      </c>
      <c r="S65" s="15">
        <f t="shared" si="450"/>
        <v>14121701.523460966</v>
      </c>
      <c r="T65" s="15">
        <f t="shared" si="450"/>
        <v>13663915.808789272</v>
      </c>
      <c r="U65" s="15">
        <f t="shared" si="450"/>
        <v>13221226.603638863</v>
      </c>
      <c r="V65" s="15">
        <f t="shared" si="450"/>
        <v>12793128.219380721</v>
      </c>
      <c r="W65" s="15">
        <f t="shared" si="450"/>
        <v>12379132.130520703</v>
      </c>
      <c r="X65" s="15">
        <f t="shared" si="450"/>
        <v>11978766.386512585</v>
      </c>
      <c r="Y65" s="15">
        <f t="shared" si="450"/>
        <v>11591575.043835321</v>
      </c>
      <c r="Z65" s="15">
        <f t="shared" si="450"/>
        <v>11217117.617636546</v>
      </c>
      <c r="AA65" s="15">
        <f t="shared" si="450"/>
        <v>10854968.552268108</v>
      </c>
      <c r="AB65" s="15">
        <f t="shared" si="450"/>
        <v>10504716.710062647</v>
      </c>
      <c r="AC65" s="15">
        <f t="shared" si="450"/>
        <v>2427052.682115722</v>
      </c>
      <c r="AD65" s="15">
        <f t="shared" si="450"/>
        <v>2334593.532320837</v>
      </c>
      <c r="AE65" s="15">
        <f t="shared" si="450"/>
        <v>2245656.6358514708</v>
      </c>
      <c r="AF65" s="15">
        <f t="shared" si="450"/>
        <v>2160107.8116285587</v>
      </c>
      <c r="AG65" s="15">
        <f t="shared" si="450"/>
        <v>2077817.9902331845</v>
      </c>
      <c r="AH65" s="15">
        <f t="shared" si="450"/>
        <v>1998663.0191766827</v>
      </c>
      <c r="AI65" s="15">
        <f t="shared" si="450"/>
        <v>1922523.4755889988</v>
      </c>
      <c r="AJ65" s="15">
        <f t="shared" si="450"/>
        <v>1849284.486042751</v>
      </c>
      <c r="AK65" s="15">
        <f t="shared" si="450"/>
        <v>1778835.5532411227</v>
      </c>
      <c r="AL65" s="15">
        <f t="shared" si="450"/>
        <v>1711070.3893081278</v>
      </c>
    </row>
    <row r="66" spans="1:38" ht="20.100000000000001" customHeight="1">
      <c r="A66" s="4"/>
      <c r="B66" s="9" t="s">
        <v>5</v>
      </c>
      <c r="C66" s="38"/>
      <c r="D66" s="62">
        <f>SUM(D65:AL65)</f>
        <v>425654573.78486824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8" ht="20.100000000000001" customHeight="1">
      <c r="A67" s="4"/>
      <c r="B67" s="9" t="s">
        <v>93</v>
      </c>
      <c r="C67" s="38"/>
      <c r="D67" s="62">
        <v>209400000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1:38" ht="20.100000000000001" customHeight="1">
      <c r="A68" s="4"/>
      <c r="B68" s="9" t="s">
        <v>32</v>
      </c>
      <c r="C68" s="38"/>
      <c r="D68" s="59">
        <f>+D66/D67</f>
        <v>2.0327343542734875</v>
      </c>
      <c r="E68" s="2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ht="20.100000000000001" customHeight="1">
      <c r="A69" s="4"/>
      <c r="B69" s="13" t="s">
        <v>33</v>
      </c>
      <c r="C69" s="38">
        <f>'Table 0'!C6</f>
        <v>1.3684000000000001</v>
      </c>
      <c r="D69" s="60">
        <f>+D68/C69</f>
        <v>1.485482574008687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38" ht="20.100000000000001" customHeight="1">
      <c r="A70" s="4"/>
      <c r="B70" s="13"/>
      <c r="C70" s="3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1:38" ht="20.100000000000001" customHeight="1">
      <c r="A71" s="4"/>
      <c r="B71" s="13"/>
      <c r="C71" s="3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1:38" ht="20.100000000000001" customHeight="1">
      <c r="A72" s="4"/>
      <c r="B72" s="13"/>
      <c r="C72" s="3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</row>
    <row r="73" spans="1:38" ht="19.899999999999999" customHeight="1">
      <c r="A73" s="21"/>
      <c r="B73" s="22"/>
      <c r="C73" s="4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3"/>
      <c r="AE73" s="24"/>
      <c r="AF73" s="24"/>
      <c r="AG73" s="24"/>
      <c r="AH73" s="24"/>
      <c r="AI73" s="24"/>
      <c r="AJ73" s="24"/>
      <c r="AK73" s="24"/>
      <c r="AL73" s="24"/>
    </row>
    <row r="74" spans="1:38" ht="19.899999999999999" customHeight="1">
      <c r="A74" s="21"/>
      <c r="B74" s="25"/>
      <c r="C74" s="43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6"/>
      <c r="AE74" s="27"/>
      <c r="AF74" s="27"/>
      <c r="AG74" s="27"/>
      <c r="AH74" s="27"/>
      <c r="AI74" s="27"/>
      <c r="AJ74" s="27"/>
      <c r="AK74" s="27"/>
      <c r="AL74" s="27"/>
    </row>
    <row r="75" spans="1:38" ht="19.899999999999999" customHeight="1">
      <c r="A75" s="21"/>
      <c r="B75" s="25"/>
      <c r="C75" s="43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6"/>
      <c r="AE75" s="27"/>
      <c r="AF75" s="27"/>
      <c r="AG75" s="27"/>
      <c r="AH75" s="27"/>
      <c r="AI75" s="27"/>
      <c r="AJ75" s="27"/>
      <c r="AK75" s="27"/>
      <c r="AL75" s="27"/>
    </row>
    <row r="76" spans="1:38" ht="19.899999999999999" customHeight="1">
      <c r="A76" s="21"/>
      <c r="B76" s="25"/>
      <c r="C76" s="43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6"/>
      <c r="AE76" s="27"/>
      <c r="AF76" s="27"/>
      <c r="AG76" s="27"/>
      <c r="AH76" s="27"/>
      <c r="AI76" s="27"/>
      <c r="AJ76" s="27"/>
      <c r="AK76" s="27"/>
      <c r="AL76" s="27"/>
    </row>
    <row r="77" spans="1:38" ht="19.899999999999999" customHeight="1">
      <c r="A77" s="21"/>
      <c r="B77" s="25"/>
      <c r="C77" s="43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6"/>
      <c r="AE77" s="27"/>
      <c r="AF77" s="27"/>
      <c r="AG77" s="27"/>
      <c r="AH77" s="27"/>
      <c r="AI77" s="27"/>
      <c r="AJ77" s="27"/>
      <c r="AK77" s="27"/>
      <c r="AL77" s="27"/>
    </row>
    <row r="78" spans="1:38" ht="19.899999999999999" customHeight="1">
      <c r="A78" s="21"/>
      <c r="B78" s="25"/>
      <c r="C78" s="43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6"/>
      <c r="AE78" s="27"/>
      <c r="AF78" s="27"/>
      <c r="AG78" s="27"/>
      <c r="AH78" s="27"/>
      <c r="AI78" s="27"/>
      <c r="AJ78" s="27"/>
      <c r="AK78" s="27"/>
      <c r="AL78" s="27"/>
    </row>
    <row r="79" spans="1:38" ht="19.899999999999999" customHeight="1">
      <c r="A79" s="21"/>
      <c r="B79" s="25"/>
      <c r="C79" s="43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6"/>
      <c r="AE79" s="27"/>
      <c r="AF79" s="27"/>
      <c r="AG79" s="27"/>
      <c r="AH79" s="27"/>
      <c r="AI79" s="27"/>
      <c r="AJ79" s="27"/>
      <c r="AK79" s="27"/>
      <c r="AL79" s="27"/>
    </row>
    <row r="80" spans="1:38" ht="19.899999999999999" customHeight="1">
      <c r="A80" s="28"/>
      <c r="B80" s="29"/>
      <c r="C80" s="44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30"/>
      <c r="AE80" s="31"/>
      <c r="AF80" s="31"/>
      <c r="AG80" s="31"/>
      <c r="AH80" s="31"/>
      <c r="AI80" s="31"/>
      <c r="AJ80" s="31"/>
      <c r="AK80" s="31"/>
      <c r="AL80" s="31"/>
    </row>
  </sheetData>
  <conditionalFormatting sqref="C1:AL69">
    <cfRule type="cellIs" dxfId="4" priority="1" operator="between">
      <formula>0</formula>
      <formula>0</formula>
    </cfRule>
  </conditionalFormatting>
  <pageMargins left="0.5" right="0.5" top="0.75" bottom="0.75" header="0.27777800000000002" footer="0.27777800000000002"/>
  <pageSetup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08EE7-6493-45DE-9054-2D762DFE27C3}">
  <dimension ref="A1:G27"/>
  <sheetViews>
    <sheetView workbookViewId="0">
      <selection activeCell="E12" sqref="E12"/>
    </sheetView>
  </sheetViews>
  <sheetFormatPr baseColWidth="10" defaultColWidth="9.140625" defaultRowHeight="12.75"/>
  <cols>
    <col min="1" max="1" width="10.5703125" bestFit="1" customWidth="1"/>
    <col min="2" max="2" width="9.140625" bestFit="1" customWidth="1"/>
    <col min="3" max="3" width="11.7109375" bestFit="1" customWidth="1"/>
    <col min="4" max="4" width="10" bestFit="1" customWidth="1"/>
    <col min="5" max="5" width="11.7109375" bestFit="1" customWidth="1"/>
    <col min="6" max="6" width="16.42578125" bestFit="1" customWidth="1"/>
    <col min="7" max="7" width="11.5703125" bestFit="1" customWidth="1"/>
  </cols>
  <sheetData>
    <row r="1" spans="1:7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</row>
    <row r="2" spans="1:7">
      <c r="A2" s="1" t="s">
        <v>41</v>
      </c>
      <c r="B2" s="1" t="s">
        <v>42</v>
      </c>
      <c r="C2">
        <v>31966.4434</v>
      </c>
      <c r="D2">
        <v>-1039.3184000000001</v>
      </c>
      <c r="E2">
        <v>-3.15E-2</v>
      </c>
      <c r="F2" s="1" t="s">
        <v>43</v>
      </c>
      <c r="G2" s="1" t="s">
        <v>43</v>
      </c>
    </row>
    <row r="3" spans="1:7">
      <c r="A3" s="1" t="s">
        <v>44</v>
      </c>
      <c r="B3" s="1" t="s">
        <v>45</v>
      </c>
      <c r="C3">
        <v>1233.9315999999999</v>
      </c>
      <c r="D3">
        <v>-2.5806</v>
      </c>
      <c r="E3">
        <v>-2.0999999999999999E-3</v>
      </c>
      <c r="F3" s="1" t="s">
        <v>43</v>
      </c>
      <c r="G3" s="1" t="s">
        <v>43</v>
      </c>
    </row>
    <row r="4" spans="1:7" ht="25.5">
      <c r="A4" s="1" t="s">
        <v>46</v>
      </c>
      <c r="B4" s="1" t="s">
        <v>47</v>
      </c>
      <c r="C4">
        <v>1.2174</v>
      </c>
      <c r="D4">
        <v>1E-4</v>
      </c>
      <c r="E4">
        <v>1E-4</v>
      </c>
      <c r="F4" s="1" t="s">
        <v>43</v>
      </c>
      <c r="G4" s="1" t="s">
        <v>43</v>
      </c>
    </row>
    <row r="5" spans="1:7">
      <c r="A5" s="1" t="s">
        <v>48</v>
      </c>
      <c r="B5" s="1" t="s">
        <v>49</v>
      </c>
      <c r="C5">
        <v>103.77</v>
      </c>
      <c r="D5">
        <v>0.26500000000000001</v>
      </c>
      <c r="E5">
        <v>2.5999999999999999E-3</v>
      </c>
      <c r="F5" s="1" t="s">
        <v>43</v>
      </c>
      <c r="G5" s="1" t="s">
        <v>43</v>
      </c>
    </row>
    <row r="6" spans="1:7" ht="25.5">
      <c r="A6" s="1" t="s">
        <v>50</v>
      </c>
      <c r="B6" s="1" t="s">
        <v>51</v>
      </c>
      <c r="C6">
        <v>1.3684000000000001</v>
      </c>
      <c r="D6">
        <v>-4.5999999999999999E-3</v>
      </c>
      <c r="E6">
        <v>-3.3999999999999998E-3</v>
      </c>
      <c r="F6" s="1" t="s">
        <v>43</v>
      </c>
      <c r="G6" s="1" t="s">
        <v>43</v>
      </c>
    </row>
    <row r="7" spans="1:7" ht="25.5">
      <c r="A7" s="1" t="s">
        <v>52</v>
      </c>
      <c r="B7" s="1" t="s">
        <v>53</v>
      </c>
      <c r="C7">
        <v>0.77139999999999997</v>
      </c>
      <c r="D7">
        <v>-5.3E-3</v>
      </c>
      <c r="E7">
        <v>-6.7999999999999996E-3</v>
      </c>
      <c r="F7" s="1" t="s">
        <v>43</v>
      </c>
      <c r="G7" s="1" t="s">
        <v>43</v>
      </c>
    </row>
    <row r="8" spans="1:7">
      <c r="A8" s="1" t="s">
        <v>54</v>
      </c>
      <c r="B8" s="1" t="s">
        <v>55</v>
      </c>
      <c r="C8">
        <v>0.71830000000000005</v>
      </c>
      <c r="D8">
        <v>-3.7000000000000002E-3</v>
      </c>
      <c r="E8">
        <v>-5.1000000000000004E-3</v>
      </c>
      <c r="F8" s="1" t="s">
        <v>43</v>
      </c>
      <c r="G8" s="1" t="s">
        <v>43</v>
      </c>
    </row>
    <row r="9" spans="1:7">
      <c r="A9" s="1" t="s">
        <v>56</v>
      </c>
      <c r="B9" s="1" t="s">
        <v>57</v>
      </c>
      <c r="C9">
        <v>126.315</v>
      </c>
      <c r="D9">
        <v>0.40600000000000003</v>
      </c>
      <c r="E9">
        <v>3.2000000000000002E-3</v>
      </c>
      <c r="F9" s="1" t="s">
        <v>43</v>
      </c>
      <c r="G9" s="1" t="s">
        <v>43</v>
      </c>
    </row>
    <row r="10" spans="1:7">
      <c r="A10" s="1" t="s">
        <v>58</v>
      </c>
      <c r="B10" s="1" t="s">
        <v>59</v>
      </c>
      <c r="C10">
        <v>142.02600000000001</v>
      </c>
      <c r="D10">
        <v>-8.2000000000000003E-2</v>
      </c>
      <c r="E10">
        <v>-5.9999999999999995E-4</v>
      </c>
      <c r="F10" s="1" t="s">
        <v>43</v>
      </c>
      <c r="G10" s="1" t="s">
        <v>43</v>
      </c>
    </row>
    <row r="11" spans="1:7" ht="25.5">
      <c r="A11" s="1" t="s">
        <v>60</v>
      </c>
      <c r="B11" s="1" t="s">
        <v>61</v>
      </c>
      <c r="C11">
        <v>0.88929999999999998</v>
      </c>
      <c r="D11">
        <v>3.3999999999999998E-3</v>
      </c>
      <c r="E11">
        <v>3.8999999999999998E-3</v>
      </c>
      <c r="F11" s="1" t="s">
        <v>43</v>
      </c>
      <c r="G11" s="1" t="s">
        <v>43</v>
      </c>
    </row>
    <row r="12" spans="1:7" ht="25.5">
      <c r="A12" s="1" t="s">
        <v>62</v>
      </c>
      <c r="B12" s="1" t="s">
        <v>63</v>
      </c>
      <c r="C12">
        <v>1.5494000000000001</v>
      </c>
      <c r="D12">
        <v>1.1900000000000001E-2</v>
      </c>
      <c r="E12">
        <v>7.7000000000000002E-3</v>
      </c>
      <c r="F12" s="1" t="s">
        <v>43</v>
      </c>
      <c r="G12" s="1" t="s">
        <v>43</v>
      </c>
    </row>
    <row r="13" spans="1:7" ht="25.5">
      <c r="A13" s="1" t="s">
        <v>64</v>
      </c>
      <c r="B13" s="1" t="s">
        <v>65</v>
      </c>
      <c r="C13">
        <v>10.095599999999999</v>
      </c>
      <c r="D13">
        <v>3.9300000000000002E-2</v>
      </c>
      <c r="E13">
        <v>3.8999999999999998E-3</v>
      </c>
      <c r="F13" s="1" t="s">
        <v>43</v>
      </c>
      <c r="G13" s="1" t="s">
        <v>43</v>
      </c>
    </row>
    <row r="14" spans="1:7" ht="25.5">
      <c r="A14" s="1" t="s">
        <v>66</v>
      </c>
      <c r="B14" s="1" t="s">
        <v>67</v>
      </c>
      <c r="C14">
        <v>1.0770999999999999</v>
      </c>
      <c r="D14">
        <v>5.0000000000000001E-4</v>
      </c>
      <c r="E14">
        <v>5.0000000000000001E-4</v>
      </c>
      <c r="F14" s="1" t="s">
        <v>43</v>
      </c>
      <c r="G14" s="1" t="s">
        <v>43</v>
      </c>
    </row>
    <row r="15" spans="1:7" ht="25.5">
      <c r="A15" s="1" t="s">
        <v>68</v>
      </c>
      <c r="B15" s="1" t="s">
        <v>69</v>
      </c>
      <c r="C15">
        <v>357.27</v>
      </c>
      <c r="D15">
        <v>0.76</v>
      </c>
      <c r="E15">
        <v>2.0999999999999999E-3</v>
      </c>
      <c r="F15" s="1" t="s">
        <v>43</v>
      </c>
      <c r="G15" s="1" t="s">
        <v>43</v>
      </c>
    </row>
    <row r="16" spans="1:7">
      <c r="A16" s="1" t="s">
        <v>56</v>
      </c>
      <c r="B16" s="1" t="s">
        <v>57</v>
      </c>
      <c r="C16">
        <v>126.315</v>
      </c>
      <c r="D16">
        <v>0.40600000000000003</v>
      </c>
      <c r="E16">
        <v>3.2000000000000002E-3</v>
      </c>
      <c r="F16" s="1" t="s">
        <v>43</v>
      </c>
      <c r="G16" s="1" t="s">
        <v>43</v>
      </c>
    </row>
    <row r="17" spans="1:7" ht="25.5">
      <c r="A17" s="1" t="s">
        <v>70</v>
      </c>
      <c r="B17" s="1" t="s">
        <v>71</v>
      </c>
      <c r="C17">
        <v>6.4809999999999999</v>
      </c>
      <c r="D17">
        <v>1.9099999999999999E-2</v>
      </c>
      <c r="E17">
        <v>3.0000000000000001E-3</v>
      </c>
      <c r="F17" s="1" t="s">
        <v>43</v>
      </c>
      <c r="G17" s="1" t="s">
        <v>43</v>
      </c>
    </row>
    <row r="18" spans="1:7" ht="25.5">
      <c r="A18" s="1" t="s">
        <v>72</v>
      </c>
      <c r="B18" s="1" t="s">
        <v>73</v>
      </c>
      <c r="C18">
        <v>7.7519</v>
      </c>
      <c r="D18">
        <v>2.9999999999999997E-4</v>
      </c>
      <c r="E18">
        <v>0</v>
      </c>
      <c r="F18" s="1" t="s">
        <v>43</v>
      </c>
      <c r="G18" s="1" t="s">
        <v>43</v>
      </c>
    </row>
    <row r="19" spans="1:7" ht="25.5">
      <c r="A19" s="1" t="s">
        <v>74</v>
      </c>
      <c r="B19" s="1" t="s">
        <v>75</v>
      </c>
      <c r="C19">
        <v>1.3287</v>
      </c>
      <c r="D19">
        <v>6.7000000000000002E-3</v>
      </c>
      <c r="E19">
        <v>5.0000000000000001E-3</v>
      </c>
      <c r="F19" s="1" t="s">
        <v>43</v>
      </c>
      <c r="G19" s="1" t="s">
        <v>43</v>
      </c>
    </row>
    <row r="20" spans="1:7">
      <c r="A20" s="1" t="s">
        <v>76</v>
      </c>
      <c r="B20" s="1" t="s">
        <v>77</v>
      </c>
      <c r="C20">
        <v>72.975999999999999</v>
      </c>
      <c r="D20">
        <v>2.5999999999999999E-2</v>
      </c>
      <c r="E20">
        <v>4.0000000000000002E-4</v>
      </c>
      <c r="F20" s="1" t="s">
        <v>43</v>
      </c>
      <c r="G20" s="1" t="s">
        <v>43</v>
      </c>
    </row>
    <row r="21" spans="1:7" ht="25.5">
      <c r="A21" s="1" t="s">
        <v>78</v>
      </c>
      <c r="B21" s="1" t="s">
        <v>79</v>
      </c>
      <c r="C21">
        <v>19.963000000000001</v>
      </c>
      <c r="D21">
        <v>0.252</v>
      </c>
      <c r="E21">
        <v>1.2800000000000001E-2</v>
      </c>
      <c r="F21" s="1" t="s">
        <v>43</v>
      </c>
      <c r="G21" s="1" t="s">
        <v>43</v>
      </c>
    </row>
    <row r="22" spans="1:7" ht="25.5">
      <c r="A22" s="1" t="s">
        <v>80</v>
      </c>
      <c r="B22" s="1" t="s">
        <v>81</v>
      </c>
      <c r="C22">
        <v>48.08</v>
      </c>
      <c r="D22">
        <v>0.13200000000000001</v>
      </c>
      <c r="E22">
        <v>2.8E-3</v>
      </c>
      <c r="F22" s="1" t="s">
        <v>43</v>
      </c>
      <c r="G22" s="1" t="s">
        <v>43</v>
      </c>
    </row>
    <row r="23" spans="1:7">
      <c r="A23" s="1" t="s">
        <v>82</v>
      </c>
      <c r="B23" s="1" t="s">
        <v>83</v>
      </c>
      <c r="C23">
        <v>14050</v>
      </c>
      <c r="D23">
        <v>15</v>
      </c>
      <c r="E23">
        <v>1.1000000000000001E-3</v>
      </c>
      <c r="F23" s="1" t="s">
        <v>43</v>
      </c>
      <c r="G23" s="1" t="s">
        <v>43</v>
      </c>
    </row>
    <row r="24" spans="1:7">
      <c r="A24" s="1" t="s">
        <v>84</v>
      </c>
      <c r="B24" s="1" t="s">
        <v>85</v>
      </c>
      <c r="C24">
        <v>29.986999999999998</v>
      </c>
      <c r="D24">
        <v>0</v>
      </c>
      <c r="E24">
        <v>0</v>
      </c>
      <c r="F24" s="1" t="s">
        <v>43</v>
      </c>
      <c r="G24" s="1" t="s">
        <v>43</v>
      </c>
    </row>
    <row r="25" spans="1:7" ht="25.5">
      <c r="A25" s="1" t="s">
        <v>86</v>
      </c>
      <c r="B25" s="1" t="s">
        <v>87</v>
      </c>
      <c r="C25">
        <v>4.0415000000000001</v>
      </c>
      <c r="D25">
        <v>1.35E-2</v>
      </c>
      <c r="E25">
        <v>3.3999999999999998E-3</v>
      </c>
      <c r="F25" s="1" t="s">
        <v>43</v>
      </c>
      <c r="G25" s="1" t="s">
        <v>43</v>
      </c>
    </row>
    <row r="26" spans="1:7">
      <c r="A26" s="1" t="s">
        <v>88</v>
      </c>
      <c r="B26" s="1" t="s">
        <v>89</v>
      </c>
      <c r="C26">
        <v>15.133599999999999</v>
      </c>
      <c r="D26">
        <v>0.193</v>
      </c>
      <c r="E26">
        <v>1.29E-2</v>
      </c>
      <c r="F26" s="1" t="s">
        <v>43</v>
      </c>
      <c r="G26" s="1" t="s">
        <v>43</v>
      </c>
    </row>
    <row r="27" spans="1:7" ht="25.5">
      <c r="A27" s="1" t="s">
        <v>90</v>
      </c>
      <c r="B27" s="1" t="s">
        <v>91</v>
      </c>
      <c r="C27">
        <v>75.171999999999997</v>
      </c>
      <c r="D27">
        <v>1.1997</v>
      </c>
      <c r="E27">
        <v>1.6199999999999999E-2</v>
      </c>
      <c r="F27" s="1" t="s">
        <v>43</v>
      </c>
      <c r="G27" s="1" t="s">
        <v>43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c f 0 6 c e b - c a d 0 - 4 1 f f - a 7 7 3 - 0 f 0 9 0 4 8 4 a f d 0 "   x m l n s = " h t t p : / / s c h e m a s . m i c r o s o f t . c o m / D a t a M a s h u p " > A A A A A A 8 E A A B Q S w M E F A A C A A g A G H 8 3 U l 5 M 5 3 m j A A A A 9 Q A A A B I A H A B D b 2 5 m a W c v U G F j a 2 F n Z S 5 4 b W w g o h g A K K A U A A A A A A A A A A A A A A A A A A A A A A A A A A A A h Y + x D o I w F E V / h X S n L X U h 5 F E S H V w k M T E x r g 1 U a I S H o c X y b w 5 + k r 8 g R l E 3 x 3 v P G e 6 9 X 2 + Q j W 0 T X H R v T Y c p i S g n g c a i K w 1 W K R n c M Y x J J m G r i p O q d D D J a J P R l i m p n T s n j H n v q V / Q r q + Y 4 D x i h 3 y z K 2 r d K v K R z X 8 5 N G i d w k I T C f v X G C l o H F P B p 0 n A 5 g 5 y g 1 8 u J v a k P y W s h s Y N v Z Y a w / U S 2 B y B v S / I B 1 B L A w Q U A A I A C A A Y f z d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H 8 3 U t B 9 t 9 Q K A Q A A u A E A A B M A H A B G b 3 J t d W x h c y 9 T Z W N 0 a W 9 u M S 5 t I K I Y A C i g F A A A A A A A A A A A A A A A A A A A A A A A A A A A A G 2 Q Q W v D M A y F 7 4 H 8 B + M w a C B N u 8 E u K z u l x z H K W t h h 7 K B 4 a h I W y 8 V W x k L I f 5 + d j L L R 6 m L x P q T 3 L I e K G 0 N i P 7 + 3 m z i K I 1 e D x Q + R y A O U L Y q 1 F I + i R Y 4 j 4 W t v O q v Q K 6 9 Y 5 j u o c B G a w h A j s V v I m v n 0 s F o d G w J S m P d Q G 5 M r o 1 e q s x Z J 9 c u G v t B x Q 1 W i r H F u a Y H R y T T N Z o M t M K z 9 / t l o W I 9 v Q X n / p Y k s a q D K x z v 0 J w z J p p D 5 w Q K 5 o 7 G 6 M G 2 n K U C 3 m F Z l w y D 3 v S 5 N K z P B X h e M 3 z x m Y p D P o P F C f A L H Y m c b d U b U 6 R L t B G f z K + B G n N E O f W 5 i f 5 o 8 x J j w / Z 2 / F 3 6 K l 7 / j Z 8 s t 9 G H c 8 j 8 y p n H U 0 N V v b 3 4 A U E s B A i 0 A F A A C A A g A G H 8 3 U l 5 M 5 3 m j A A A A 9 Q A A A B I A A A A A A A A A A A A A A A A A A A A A A E N v b m Z p Z y 9 Q Y W N r Y W d l L n h t b F B L A Q I t A B Q A A g A I A B h / N 1 I P y u m r p A A A A O k A A A A T A A A A A A A A A A A A A A A A A O 8 A A A B b Q 2 9 u d G V u d F 9 U e X B l c 1 0 u e G 1 s U E s B A i 0 A F A A C A A g A G H 8 3 U t B 9 t 9 Q K A Q A A u A E A A B M A A A A A A A A A A A A A A A A A 4 A E A A E Z v c m 1 1 b G F z L 1 N l Y 3 R p b 2 4 x L m 1 Q S w U G A A A A A A M A A w D C A A A A N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N A w A A A A A A A A S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l M j A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G F i b G V f M C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1 N 5 b W J v b C Z x d W 9 0 O y w m c X V v d D t O Y W 1 l J n F 1 b 3 Q 7 L C Z x d W 9 0 O 0 x h c 3 Q g U H J p Y 2 U m c X V v d D s s J n F 1 b 3 Q 7 Q 2 h h b m d l J n F 1 b 3 Q 7 L C Z x d W 9 0 O y U g Q 2 h h b m d l J n F 1 b 3 Q 7 L C Z x d W 9 0 O z U y I F d l Z W s g U m F u Z 2 U m c X V v d D s s J n F 1 b 3 Q 7 R G F 5 I E N o Y X J 0 J n F 1 b 3 Q 7 X S I g L z 4 8 R W 5 0 c n k g V H l w Z T 0 i R m l s b E N v b H V t b l R 5 c G V z I i B W Y W x 1 Z T 0 i c 0 J n W U Z C U V F H Q m c 9 P S I g L z 4 8 R W 5 0 c n k g V H l w Z T 0 i R m l s b E x h c 3 R V c G R h d G V k I i B W Y W x 1 Z T 0 i Z D I w M j E t M D E t M j N U M T U 6 N T Y 6 N D k u M D M w M D A y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2 I i A v P j x F b n R y e S B U e X B l P S J B Z G R l Z F R v R G F 0 Y U 1 v Z G V s I i B W Y W x 1 Z T 0 i b D A i I C 8 + P E V u d H J 5 I F R 5 c G U 9 I l F 1 Z X J 5 S U Q i I F Z h b H V l P S J z O D I 4 Z D k 2 Y 2 Q t Z D g x Y y 0 0 Y T k 5 L T g 0 N j E t M T Z j M j M 3 O T Z m Z T M 4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w L 0 F 1 d G 9 S Z W 1 v d m V k Q 2 9 s d W 1 u c z E u e 1 N 5 b W J v b C w w f S Z x d W 9 0 O y w m c X V v d D t T Z W N 0 a W 9 u M S 9 U Y W J s Z S A w L 0 F 1 d G 9 S Z W 1 v d m V k Q 2 9 s d W 1 u c z E u e 0 5 h b W U s M X 0 m c X V v d D s s J n F 1 b 3 Q 7 U 2 V j d G l v b j E v V G F i b G U g M C 9 B d X R v U m V t b 3 Z l Z E N v b H V t b n M x L n t M Y X N 0 I F B y a W N l L D J 9 J n F 1 b 3 Q 7 L C Z x d W 9 0 O 1 N l Y 3 R p b 2 4 x L 1 R h Y m x l I D A v Q X V 0 b 1 J l b W 9 2 Z W R D b 2 x 1 b W 5 z M S 5 7 Q 2 h h b m d l L D N 9 J n F 1 b 3 Q 7 L C Z x d W 9 0 O 1 N l Y 3 R p b 2 4 x L 1 R h Y m x l I D A v Q X V 0 b 1 J l b W 9 2 Z W R D b 2 x 1 b W 5 z M S 5 7 J S B D a G F u Z 2 U s N H 0 m c X V v d D s s J n F 1 b 3 Q 7 U 2 V j d G l v b j E v V G F i b G U g M C 9 B d X R v U m V t b 3 Z l Z E N v b H V t b n M x L n s 1 M i B X Z W V r I F J h b m d l L D V 9 J n F 1 b 3 Q 7 L C Z x d W 9 0 O 1 N l Y 3 R p b 2 4 x L 1 R h Y m x l I D A v Q X V 0 b 1 J l b W 9 2 Z W R D b 2 x 1 b W 5 z M S 5 7 R G F 5 I E N o Y X J 0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h Y m x l I D A v Q X V 0 b 1 J l b W 9 2 Z W R D b 2 x 1 b W 5 z M S 5 7 U 3 l t Y m 9 s L D B 9 J n F 1 b 3 Q 7 L C Z x d W 9 0 O 1 N l Y 3 R p b 2 4 x L 1 R h Y m x l I D A v Q X V 0 b 1 J l b W 9 2 Z W R D b 2 x 1 b W 5 z M S 5 7 T m F t Z S w x f S Z x d W 9 0 O y w m c X V v d D t T Z W N 0 a W 9 u M S 9 U Y W J s Z S A w L 0 F 1 d G 9 S Z W 1 v d m V k Q 2 9 s d W 1 u c z E u e 0 x h c 3 Q g U H J p Y 2 U s M n 0 m c X V v d D s s J n F 1 b 3 Q 7 U 2 V j d G l v b j E v V G F i b G U g M C 9 B d X R v U m V t b 3 Z l Z E N v b H V t b n M x L n t D a G F u Z 2 U s M 3 0 m c X V v d D s s J n F 1 b 3 Q 7 U 2 V j d G l v b j E v V G F i b G U g M C 9 B d X R v U m V t b 3 Z l Z E N v b H V t b n M x L n s l I E N o Y W 5 n Z S w 0 f S Z x d W 9 0 O y w m c X V v d D t T Z W N 0 a W 9 u M S 9 U Y W J s Z S A w L 0 F 1 d G 9 S Z W 1 v d m V k Q 2 9 s d W 1 u c z E u e z U y I F d l Z W s g U m F u Z 2 U s N X 0 m c X V v d D s s J n F 1 b 3 Q 7 U 2 V j d G l v b j E v V G F i b G U g M C 9 B d X R v U m V t b 3 Z l Z E N v b H V t b n M x L n t E Y X k g Q 2 h h c n Q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M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z u 3 p B Z s W k k K b W / R D L v Z / w w A A A A A C A A A A A A A Q Z g A A A A E A A C A A A A B P m G Q U L 9 Q i A a 6 C Q n k n K V 9 r n b 7 t c a C 4 y 3 C s S A d X + q f 1 S A A A A A A O g A A A A A I A A C A A A A D k u 7 3 O k 4 b E n a u F B T V U 4 X J v v e z P + U k G b g r P m n n 3 S 3 x A n F A A A A D f I I 4 u h n 6 Z 7 0 s v z a e Z g J l m r I P K c O 7 i F 6 g H v z Y A o 9 q Q G E k R R S v x K X 7 i N E 6 4 u B w u m o i f e 7 Q R D G x W T W e 3 U G K V K K 2 t h y x A h 6 i J A W K r O N E x j s g I G U A A A A C c D K u i 3 t D G r t y y z M R 2 0 l q l s x G E 5 v W Y 8 V I u H g X N Z v G z F k q R E R C O + p g V W N O e 7 x 6 i W Q k / o P R N V I e l g I i Y F Q i 6 G z j P < / D a t a M a s h u p > 
</file>

<file path=customXml/itemProps1.xml><?xml version="1.0" encoding="utf-8"?>
<ds:datastoreItem xmlns:ds="http://schemas.openxmlformats.org/officeDocument/2006/customXml" ds:itemID="{C311A5C5-4A89-4B0F-9416-A14EC228105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DCF</vt:lpstr>
      <vt:lpstr>Table 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Carpenter</dc:creator>
  <cp:lastModifiedBy>Bruker</cp:lastModifiedBy>
  <dcterms:created xsi:type="dcterms:W3CDTF">2021-01-23T14:41:18Z</dcterms:created>
  <dcterms:modified xsi:type="dcterms:W3CDTF">2021-01-25T12:46:22Z</dcterms:modified>
</cp:coreProperties>
</file>